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queryTables/queryTable1.xml" ContentType="application/vnd.openxmlformats-officedocument.spreadsheetml.queryTable+xml"/>
  <Override PartName="/xl/queryTables/queryTable2.xml" ContentType="application/vnd.openxmlformats-officedocument.spreadsheetml.query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15" yWindow="-15" windowWidth="13590" windowHeight="10365"/>
  </bookViews>
  <sheets>
    <sheet name="за 2020 год" sheetId="3" r:id="rId1"/>
  </sheets>
  <definedNames>
    <definedName name="бЮДЖЕТ_2005_НОВ" localSheetId="0">'за 2020 год'!$B$1:$B$39</definedName>
    <definedName name="бЮДЖЕТ_2005_НОВ.КЛ." localSheetId="0">'за 2020 год'!$B$1:$B$39</definedName>
    <definedName name="_xlnm.Print_Area" localSheetId="0">'за 2020 год'!$A$1:$J$40</definedName>
  </definedNames>
  <calcPr calcId="144525"/>
</workbook>
</file>

<file path=xl/calcChain.xml><?xml version="1.0" encoding="utf-8"?>
<calcChain xmlns="http://schemas.openxmlformats.org/spreadsheetml/2006/main">
  <c r="I15" i="3" l="1"/>
  <c r="I16" i="3"/>
  <c r="G15" i="3"/>
  <c r="G16" i="3"/>
  <c r="F15" i="3"/>
  <c r="F16" i="3"/>
  <c r="H24" i="3"/>
  <c r="H14" i="3"/>
  <c r="C14" i="3" l="1"/>
  <c r="E14" i="3"/>
  <c r="D14" i="3"/>
  <c r="I14" i="3" l="1"/>
  <c r="F14" i="3"/>
  <c r="G14" i="3"/>
  <c r="I28" i="3"/>
  <c r="I31" i="3"/>
  <c r="G38" i="3"/>
  <c r="G39" i="3"/>
  <c r="G31" i="3" l="1"/>
  <c r="F31" i="3"/>
  <c r="H32" i="3"/>
  <c r="H27" i="3"/>
  <c r="H19" i="3"/>
  <c r="H9" i="3"/>
  <c r="H6" i="3"/>
  <c r="H5" i="3" s="1"/>
  <c r="H18" i="3" l="1"/>
  <c r="E32" i="3"/>
  <c r="H4" i="3" l="1"/>
  <c r="H40" i="3" s="1"/>
  <c r="C32" i="3"/>
  <c r="G26" i="3" l="1"/>
  <c r="I21" i="3" l="1"/>
  <c r="G21" i="3"/>
  <c r="F21" i="3"/>
  <c r="F26" i="3"/>
  <c r="I37" i="3" l="1"/>
  <c r="F37" i="3" l="1"/>
  <c r="G37" i="3"/>
  <c r="F28" i="3"/>
  <c r="G28" i="3"/>
  <c r="F39" i="3"/>
  <c r="C19" i="3" l="1"/>
  <c r="E27" i="3" l="1"/>
  <c r="F38" i="3"/>
  <c r="G36" i="3"/>
  <c r="G11" i="3"/>
  <c r="F11" i="3"/>
  <c r="E19" i="3" l="1"/>
  <c r="G23" i="3"/>
  <c r="C9" i="3"/>
  <c r="D9" i="3"/>
  <c r="C24" i="3"/>
  <c r="D24" i="3"/>
  <c r="C27" i="3"/>
  <c r="D27" i="3"/>
  <c r="F36" i="3" l="1"/>
  <c r="F35" i="3"/>
  <c r="F34" i="3"/>
  <c r="F33" i="3"/>
  <c r="F30" i="3"/>
  <c r="F29" i="3"/>
  <c r="F25" i="3"/>
  <c r="F23" i="3"/>
  <c r="F22" i="3"/>
  <c r="F20" i="3"/>
  <c r="F17" i="3"/>
  <c r="F13" i="3"/>
  <c r="F12" i="3"/>
  <c r="F10" i="3"/>
  <c r="F8" i="3"/>
  <c r="F7" i="3"/>
  <c r="D19" i="3"/>
  <c r="F19" i="3" l="1"/>
  <c r="E6" i="3"/>
  <c r="D6" i="3"/>
  <c r="D5" i="3" s="1"/>
  <c r="E9" i="3"/>
  <c r="F9" i="3" s="1"/>
  <c r="E24" i="3"/>
  <c r="F27" i="3"/>
  <c r="D32" i="3"/>
  <c r="C6" i="3"/>
  <c r="C5" i="3" s="1"/>
  <c r="I39" i="3"/>
  <c r="I38" i="3"/>
  <c r="I36" i="3"/>
  <c r="I35" i="3"/>
  <c r="I34" i="3"/>
  <c r="I33" i="3"/>
  <c r="I30" i="3"/>
  <c r="I29" i="3"/>
  <c r="I26" i="3"/>
  <c r="I25" i="3"/>
  <c r="I23" i="3"/>
  <c r="I22" i="3"/>
  <c r="I20" i="3"/>
  <c r="I17" i="3"/>
  <c r="I13" i="3"/>
  <c r="I12" i="3"/>
  <c r="I11" i="3"/>
  <c r="I10" i="3"/>
  <c r="I8" i="3"/>
  <c r="I7" i="3"/>
  <c r="E5" i="3" l="1"/>
  <c r="E4" i="3" s="1"/>
  <c r="E18" i="3"/>
  <c r="F32" i="3"/>
  <c r="I24" i="3"/>
  <c r="F24" i="3"/>
  <c r="F6" i="3"/>
  <c r="D18" i="3"/>
  <c r="I19" i="3"/>
  <c r="I27" i="3"/>
  <c r="I6" i="3"/>
  <c r="I9" i="3"/>
  <c r="I32" i="3"/>
  <c r="F18" i="3" l="1"/>
  <c r="F5" i="3"/>
  <c r="I18" i="3"/>
  <c r="D4" i="3"/>
  <c r="I5" i="3"/>
  <c r="E40" i="3" l="1"/>
  <c r="D40" i="3"/>
  <c r="F4" i="3"/>
  <c r="I4" i="3"/>
  <c r="F40" i="3" l="1"/>
  <c r="I40" i="3"/>
  <c r="G35" i="3" l="1"/>
  <c r="G34" i="3"/>
  <c r="G33" i="3"/>
  <c r="G32" i="3"/>
  <c r="G30" i="3"/>
  <c r="G29" i="3"/>
  <c r="G27" i="3"/>
  <c r="G25" i="3"/>
  <c r="G24" i="3"/>
  <c r="G22" i="3"/>
  <c r="G20" i="3"/>
  <c r="G17" i="3"/>
  <c r="G13" i="3"/>
  <c r="G12" i="3"/>
  <c r="G10" i="3"/>
  <c r="G9" i="3"/>
  <c r="G8" i="3"/>
  <c r="G7" i="3"/>
  <c r="G6" i="3"/>
  <c r="G5" i="3"/>
  <c r="G19" i="3"/>
  <c r="C18" i="3"/>
  <c r="G18" i="3" s="1"/>
  <c r="C4" i="3" l="1"/>
  <c r="G4" i="3" s="1"/>
  <c r="C40" i="3" l="1"/>
  <c r="G40" i="3" s="1"/>
</calcChain>
</file>

<file path=xl/connections.xml><?xml version="1.0" encoding="utf-8"?>
<connections xmlns="http://schemas.openxmlformats.org/spreadsheetml/2006/main">
  <connection id="1" name="бЮДЖЕТ 2005 НОВ.КЛ." type="6" refreshedVersion="1" background="1" saveData="1">
    <textPr codePage="28594" sourceFile="C:\Documents and Settings\NKA\Рабочий стол\Почта\бЮДЖЕТ 2005 НОВ.КЛ..asc" delimited="0" decimal="," thousands=" ">
      <textFields count="5">
        <textField/>
        <textField position="3"/>
        <textField position="17"/>
        <textField position="22"/>
        <textField position="27"/>
      </textFields>
    </textPr>
  </connection>
  <connection id="2" name="бЮДЖЕТ 2005 НОВ.КЛ.3" type="6" refreshedVersion="1" background="1" saveData="1">
    <textPr codePage="28594" sourceFile="C:\Documents and Settings\NKA\Рабочий стол\Почта\бЮДЖЕТ 2005 НОВ.КЛ..asc" delimited="0" decimal="," thousands=" ">
      <textFields count="5">
        <textField/>
        <textField position="3"/>
        <textField position="17"/>
        <textField position="22"/>
        <textField position="27"/>
      </textFields>
    </textPr>
  </connection>
</connections>
</file>

<file path=xl/sharedStrings.xml><?xml version="1.0" encoding="utf-8"?>
<sst xmlns="http://schemas.openxmlformats.org/spreadsheetml/2006/main" count="103" uniqueCount="101">
  <si>
    <t>НАЛОГИ НА ПРИБЫЛЬ, ДОХОДЫ</t>
  </si>
  <si>
    <t>Налог на доходы физических лиц</t>
  </si>
  <si>
    <t>НАЛОГИ НА СОВОКУПНЫЙ ДОХОД</t>
  </si>
  <si>
    <t>Единый налог на вмененный доход для отдельных видов деятельности</t>
  </si>
  <si>
    <t>ГОСУДАРСТВЕННАЯ ПОШЛИНА</t>
  </si>
  <si>
    <t>ДОХОДЫ ОТ ИСПОЛЬЗОВАНИЯ ИМУЩЕСТВА, НАХОДЯЩЕГОСЯ В ГОСУДАРСТВЕННОЙ И МУНИЦИПАЛЬНОЙ СОБСТВЕННОСТИ</t>
  </si>
  <si>
    <t>ПЛАТЕЖИ ПРИ ПОЛЬЗОВАНИИ ПРИРОДНЫМИ РЕСУРСАМИ</t>
  </si>
  <si>
    <t>Плата за негативное воздействие на окружающую среду</t>
  </si>
  <si>
    <t>ДОХОДЫ ОТ ПРОДАЖИ МАТЕРИАЛЬНЫХ И НЕМАТЕРИАЛЬНЫХ АКТИВОВ</t>
  </si>
  <si>
    <t>ШТРАФЫ, САНКЦИИ, ВОЗМЕЩЕНИЕ УЩЕРБА</t>
  </si>
  <si>
    <t>ПРОЧИЕ НЕНАЛОГОВЫЕ ДОХОДЫ</t>
  </si>
  <si>
    <t>БЕЗВОЗМЕЗДНЫЕ ПОСТУПЛЕНИЯ</t>
  </si>
  <si>
    <t>Наименование доходных источников</t>
  </si>
  <si>
    <t xml:space="preserve">Единый сельскохозяйственный налог </t>
  </si>
  <si>
    <t>НАЛОГОВЫЕ ДОХОДЫ</t>
  </si>
  <si>
    <t>НЕНАЛОГОВЫЕ ДОХОДЫ</t>
  </si>
  <si>
    <t>1 00 00000 00</t>
  </si>
  <si>
    <t>1 01 00000 00</t>
  </si>
  <si>
    <t>1 01 02000 01</t>
  </si>
  <si>
    <t>1 05 00000 00</t>
  </si>
  <si>
    <t>1 08 00000 00</t>
  </si>
  <si>
    <t>1 11 00000 00</t>
  </si>
  <si>
    <t>1 12 00000 00</t>
  </si>
  <si>
    <t>1 12 01000 01</t>
  </si>
  <si>
    <t>1 14 00000 00</t>
  </si>
  <si>
    <t>1 16 00000 00</t>
  </si>
  <si>
    <t>1 17 00000 00</t>
  </si>
  <si>
    <t>2 00 00000 00</t>
  </si>
  <si>
    <t>КБК</t>
  </si>
  <si>
    <t>1 13 00000 00</t>
  </si>
  <si>
    <t>Прочие безвозмездные поступления</t>
  </si>
  <si>
    <t>ВСЕГО ДОХОДОВ</t>
  </si>
  <si>
    <t>Акцизы на нефтепродукты</t>
  </si>
  <si>
    <t>1 03 00000 00</t>
  </si>
  <si>
    <t>НАЛОГОВЫЕ И НЕНАЛОГОВЫЕ ДОХОДЫ</t>
  </si>
  <si>
    <t>2 02 10000 00</t>
  </si>
  <si>
    <t>2 02 20000 00</t>
  </si>
  <si>
    <t>2 02 30000 00</t>
  </si>
  <si>
    <t>Дотации бюджетам бюджетной системы</t>
  </si>
  <si>
    <t>Субсидии бюджетам бюджетной системы</t>
  </si>
  <si>
    <t>Субвенции бюджетам бюджетной системы</t>
  </si>
  <si>
    <t>2 07 00000 00</t>
  </si>
  <si>
    <t>1 05 01000 00</t>
  </si>
  <si>
    <t>1 05 02000 00</t>
  </si>
  <si>
    <t>1 05 03000 00</t>
  </si>
  <si>
    <t>2 03 00000 00</t>
  </si>
  <si>
    <t>Исполнено за 2022 год</t>
  </si>
  <si>
    <t>Налог, взимаемый в связи с применением упрощенной системы налогообложения</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</si>
  <si>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поселений, а также средства от продажи права на заключение договоров аренды указанных земельных участков</t>
  </si>
  <si>
    <t>Доходы от оказания платных услуг и компенсации затрат государства</t>
  </si>
  <si>
    <t>Причины отклонений первоначально утвержденных показателей по доходам на 2022 год с их фактическими значениями (10% и более)</t>
  </si>
  <si>
    <t>Увеличение норматива отчислений</t>
  </si>
  <si>
    <t>Возаврат платежа</t>
  </si>
  <si>
    <t>Претензионная работа</t>
  </si>
  <si>
    <t>Поступление дебиторской задолженности прошлых лет</t>
  </si>
  <si>
    <t>Увеличение количества реализуемого имущества</t>
  </si>
  <si>
    <t>Увеличение количества выкупаемых земельных участков</t>
  </si>
  <si>
    <t>Штраф за незаконную рубку леса</t>
  </si>
  <si>
    <t>Аналитические данные о доходах бюджета Верховажского муниципального округа за 2023 год в сравнении с первоначально утвержденными решением о бюджете значениями и с уточненными значениями с учетом внесенных изменений, а так же фактическими доходами за 2022 год (тыс. руб.)</t>
  </si>
  <si>
    <t>Первоначальный бюджет 2023 года</t>
  </si>
  <si>
    <t>Уточненный бюджет         2023 года</t>
  </si>
  <si>
    <t>Исполнено за 2023 год</t>
  </si>
  <si>
    <t>% выполнения к уточненному бюджету 2023 года</t>
  </si>
  <si>
    <t>% выполнения к первоначальному бюджету 2023 года</t>
  </si>
  <si>
    <t>Безвозмездные поступления от государственных (муниципальных) организаций в бюджеты муниципальных округов</t>
  </si>
  <si>
    <t>2 19 60010 00</t>
  </si>
  <si>
    <t>1 06 00000 00</t>
  </si>
  <si>
    <t>НАЛОГИ НА ИМУЩЕСТВО</t>
  </si>
  <si>
    <t>1 06 01000 00</t>
  </si>
  <si>
    <t>Налог на имущество физических лиц</t>
  </si>
  <si>
    <t>1 06 06000 00</t>
  </si>
  <si>
    <t>Земельный налог</t>
  </si>
  <si>
    <t>Доходы от продажи земельных участков, государственная собственность на которые не разграничена и которые расположены в границах муниципальных округов</t>
  </si>
  <si>
    <t xml:space="preserve">Иные межбюджетные трансферты, передаваемые бюджетам муниципальных округов </t>
  </si>
  <si>
    <t xml:space="preserve">Увеличение дотации на сбалансированность бюджета </t>
  </si>
  <si>
    <t>Увеличение субсидий на ремонт дорог, на строительство социально-культурного центра в д.Сметанино, на реконструкцию здания МБОУ "Верховская школа", на ремонт здания МБОУ "Нижнекулойская средняя школа", на капитальный ремонт общежития филиала БПОУ ВО "Тотемский политехнический колледж", на обустройство пешеходной зоны ул.Прибрежная, на газификацию п. Теплый ручей, на мероприятия в рамках проекта "Народный бюджет", приобретение автолавки, на обеспечение жильем молодых семей, специалистов на селе</t>
  </si>
  <si>
    <t xml:space="preserve">Увеличение ИМТ на поощрение органов власти за содействие достижению показателей по Указу Президента, на приобретение двух единиц пассажирского транспорта для осуществления пассажирских перевозок </t>
  </si>
  <si>
    <t>% выполнения 2023г. к 2022г.</t>
  </si>
  <si>
    <t>Налог, взиманмый в связи с применением патентной системы налогообложения, зачисляемый в бюджеты муниципальных округов</t>
  </si>
  <si>
    <t>Доходы  от  сдачи  в аренду имущества, составляющего казну муниципальных округов (за исключением земельных участков)</t>
  </si>
  <si>
    <t>Прочие поступления от использования имущества, находящегося в собственности муниципальных округов</t>
  </si>
  <si>
    <t>Возврат остатков субсидий на реализацию мероприятий по устойчивому развитию сельских территорий из бюджетов муниципальных округов</t>
  </si>
  <si>
    <t>Снижение налогоплательщиков применяющих патентную системк налогообложения</t>
  </si>
  <si>
    <t>Переход на УСН, строительство фермы</t>
  </si>
  <si>
    <t>Уменьшение объема заготовки леса</t>
  </si>
  <si>
    <t>Увеличение количества налогоплательщиков</t>
  </si>
  <si>
    <t>Снижение количества исков о взыскании задолженности</t>
  </si>
  <si>
    <t>Увеличение количества договоров</t>
  </si>
  <si>
    <t>Поступление задолженности по акту проверки</t>
  </si>
  <si>
    <t>Уточнение невыясненных поступлений</t>
  </si>
  <si>
    <t>Поступления от денежных пожертвований физических лиц на реализацию проекта "Народный бюджет"</t>
  </si>
  <si>
    <t>1 05 04000 00</t>
  </si>
  <si>
    <t>1 11 09044 00</t>
  </si>
  <si>
    <t>1 14 02042 00</t>
  </si>
  <si>
    <t>1 14 06012 00</t>
  </si>
  <si>
    <t>2 02 40000 00</t>
  </si>
  <si>
    <t>1 11 05012 00</t>
  </si>
  <si>
    <t>1 11 05024 00</t>
  </si>
  <si>
    <t>Доходы, получаемые в виде арендной платы, а также средства от продажи права на заключение договоров аренды за земли, находящиеся в собственности муниципальных округов (за исключением земельных участков муниципальных бюджетных и автономных учреждений)</t>
  </si>
  <si>
    <t>1 11 05074 00</t>
  </si>
  <si>
    <t>Доходы от реализации имущества, находящегося в оперативном управлении учреждений, находящихся в ведении органов управления муниципальных округов (за исключением имущества муниципальных бюджетных и автономных учреждений), в части реализации основных средств по указанному имуществу</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</si>
</sst>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18" x14ac:knownFonts="1">
    <font>
      <sz val="10"/>
      <name val="Arial Cyr"/>
      <charset val="204"/>
    </font>
    <font>
      <sz val="8"/>
      <name val="Arial Cyr"/>
      <charset val="204"/>
    </font>
    <font>
      <b/>
      <sz val="10"/>
      <name val="Arial Cyr"/>
      <charset val="204"/>
    </font>
    <font>
      <b/>
      <sz val="8"/>
      <name val="Arial Cyr"/>
      <charset val="204"/>
    </font>
    <font>
      <b/>
      <sz val="13"/>
      <name val="Arial Cyr"/>
      <charset val="204"/>
    </font>
    <font>
      <sz val="13"/>
      <name val="Arial Cyr"/>
      <charset val="204"/>
    </font>
    <font>
      <sz val="10.5"/>
      <name val="Arial Cyr"/>
      <charset val="204"/>
    </font>
    <font>
      <b/>
      <sz val="10.5"/>
      <name val="Arial Cyr"/>
      <charset val="204"/>
    </font>
    <font>
      <b/>
      <sz val="11"/>
      <name val="Arial Cyr"/>
      <charset val="204"/>
    </font>
    <font>
      <sz val="11"/>
      <name val="Arial Cyr"/>
      <charset val="204"/>
    </font>
    <font>
      <b/>
      <sz val="10"/>
      <name val="Times New Roman"/>
      <family val="1"/>
      <charset val="204"/>
    </font>
    <font>
      <b/>
      <sz val="8"/>
      <name val="Times New Roman"/>
      <family val="1"/>
      <charset val="204"/>
    </font>
    <font>
      <b/>
      <sz val="12"/>
      <name val="Arial Cyr"/>
      <charset val="204"/>
    </font>
    <font>
      <b/>
      <i/>
      <sz val="11"/>
      <name val="Arial Cyr"/>
      <charset val="204"/>
    </font>
    <font>
      <b/>
      <i/>
      <sz val="10.5"/>
      <name val="Arial Cyr"/>
      <charset val="204"/>
    </font>
    <font>
      <b/>
      <sz val="13"/>
      <color indexed="8"/>
      <name val="Arial Cyr"/>
      <charset val="204"/>
    </font>
    <font>
      <sz val="13"/>
      <color indexed="8"/>
      <name val="Arial Cyr"/>
      <charset val="204"/>
    </font>
    <font>
      <i/>
      <sz val="8"/>
      <color indexed="8"/>
      <name val="Arial"/>
      <family val="2"/>
      <charset val="204"/>
    </font>
  </fonts>
  <fills count="3">
    <fill>
      <patternFill patternType="none"/>
    </fill>
    <fill>
      <patternFill patternType="gray125"/>
    </fill>
    <fill>
      <patternFill patternType="solid">
        <fgColor indexed="9"/>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bottom style="thin">
        <color indexed="64"/>
      </bottom>
      <diagonal/>
    </border>
  </borders>
  <cellStyleXfs count="1">
    <xf numFmtId="0" fontId="0" fillId="0" borderId="0"/>
  </cellStyleXfs>
  <cellXfs count="36">
    <xf numFmtId="0" fontId="0" fillId="0" borderId="0" xfId="0"/>
    <xf numFmtId="0" fontId="1" fillId="0" borderId="0" xfId="0" applyFont="1" applyAlignment="1">
      <alignment vertical="top" wrapText="1"/>
    </xf>
    <xf numFmtId="0" fontId="6" fillId="0" borderId="1" xfId="0" applyFont="1" applyBorder="1" applyAlignment="1">
      <alignment horizontal="left" vertical="center" wrapText="1"/>
    </xf>
    <xf numFmtId="0" fontId="11"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3" fillId="0" borderId="4" xfId="0" applyFont="1" applyBorder="1" applyAlignment="1">
      <alignment horizontal="center" vertical="center" wrapText="1"/>
    </xf>
    <xf numFmtId="0" fontId="17" fillId="0" borderId="1"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 fillId="0" borderId="0" xfId="0" applyFont="1" applyFill="1" applyAlignment="1">
      <alignment vertical="top" wrapText="1"/>
    </xf>
    <xf numFmtId="0" fontId="10" fillId="0" borderId="1" xfId="0" applyFont="1" applyFill="1" applyBorder="1" applyAlignment="1">
      <alignment horizontal="center" vertical="center" wrapText="1"/>
    </xf>
    <xf numFmtId="49" fontId="9" fillId="0" borderId="1" xfId="0" applyNumberFormat="1" applyFont="1" applyBorder="1" applyAlignment="1">
      <alignment horizontal="center" vertical="center" wrapText="1"/>
    </xf>
    <xf numFmtId="49" fontId="8" fillId="0" borderId="1" xfId="0" applyNumberFormat="1" applyFont="1" applyBorder="1" applyAlignment="1">
      <alignment horizontal="center" vertical="center" wrapText="1"/>
    </xf>
    <xf numFmtId="0" fontId="9" fillId="0" borderId="1" xfId="0" applyFont="1" applyBorder="1" applyAlignment="1">
      <alignment horizontal="center" vertical="center" wrapText="1"/>
    </xf>
    <xf numFmtId="164" fontId="4" fillId="0" borderId="1" xfId="0" applyNumberFormat="1" applyFont="1" applyFill="1" applyBorder="1" applyAlignment="1">
      <alignment horizontal="center" vertical="center" wrapText="1"/>
    </xf>
    <xf numFmtId="164" fontId="4" fillId="2" borderId="1" xfId="0" applyNumberFormat="1" applyFont="1" applyFill="1" applyBorder="1" applyAlignment="1">
      <alignment horizontal="center" vertical="center" wrapText="1"/>
    </xf>
    <xf numFmtId="164" fontId="4" fillId="0" borderId="1" xfId="0" applyNumberFormat="1" applyFont="1" applyBorder="1" applyAlignment="1">
      <alignment horizontal="center" vertical="center" wrapText="1"/>
    </xf>
    <xf numFmtId="164" fontId="5" fillId="0" borderId="1" xfId="0" applyNumberFormat="1" applyFont="1" applyFill="1" applyBorder="1" applyAlignment="1">
      <alignment horizontal="center" vertical="center" wrapText="1"/>
    </xf>
    <xf numFmtId="164" fontId="5" fillId="2" borderId="1" xfId="0" applyNumberFormat="1" applyFont="1" applyFill="1" applyBorder="1" applyAlignment="1">
      <alignment horizontal="center" vertical="center" wrapText="1"/>
    </xf>
    <xf numFmtId="164" fontId="0" fillId="0" borderId="1" xfId="0" applyNumberFormat="1" applyFont="1" applyBorder="1" applyAlignment="1">
      <alignment horizontal="center" vertical="center" wrapText="1"/>
    </xf>
    <xf numFmtId="164" fontId="2" fillId="0" borderId="1" xfId="0" applyNumberFormat="1" applyFont="1" applyBorder="1" applyAlignment="1">
      <alignment horizontal="center" vertical="center" wrapText="1"/>
    </xf>
    <xf numFmtId="164" fontId="0" fillId="0" borderId="1" xfId="0" applyNumberFormat="1" applyFont="1" applyFill="1" applyBorder="1" applyAlignment="1">
      <alignment horizontal="center" vertical="center" wrapText="1"/>
    </xf>
    <xf numFmtId="0" fontId="1" fillId="0" borderId="1" xfId="0" applyFont="1" applyBorder="1" applyAlignment="1">
      <alignment horizontal="center" vertical="center" wrapText="1"/>
    </xf>
    <xf numFmtId="0" fontId="8" fillId="0" borderId="1" xfId="0" applyFont="1" applyBorder="1" applyAlignment="1">
      <alignment horizontal="left" vertical="center" wrapText="1"/>
    </xf>
    <xf numFmtId="0" fontId="13" fillId="0" borderId="1" xfId="0" applyFont="1" applyBorder="1" applyAlignment="1">
      <alignment horizontal="left" vertical="center" wrapText="1"/>
    </xf>
    <xf numFmtId="0" fontId="7" fillId="0" borderId="1" xfId="0" applyFont="1" applyBorder="1" applyAlignment="1">
      <alignment horizontal="left" vertical="center" wrapText="1"/>
    </xf>
    <xf numFmtId="0" fontId="14" fillId="0" borderId="1" xfId="0" applyFont="1" applyBorder="1" applyAlignment="1">
      <alignment horizontal="left" vertical="center" wrapText="1"/>
    </xf>
    <xf numFmtId="0" fontId="1" fillId="0" borderId="0" xfId="0" applyFont="1" applyAlignment="1">
      <alignment horizontal="left" vertical="top" wrapText="1"/>
    </xf>
    <xf numFmtId="164" fontId="2" fillId="0" borderId="1" xfId="0" applyNumberFormat="1" applyFont="1" applyFill="1" applyBorder="1" applyAlignment="1">
      <alignment horizontal="center" vertical="center" wrapText="1"/>
    </xf>
    <xf numFmtId="165" fontId="4" fillId="0" borderId="1" xfId="0" applyNumberFormat="1" applyFont="1" applyFill="1" applyBorder="1" applyAlignment="1">
      <alignment horizontal="center" vertical="center" wrapText="1"/>
    </xf>
    <xf numFmtId="165" fontId="5" fillId="0" borderId="1" xfId="0" applyNumberFormat="1" applyFont="1" applyFill="1" applyBorder="1" applyAlignment="1">
      <alignment horizontal="center" vertical="center" wrapText="1"/>
    </xf>
    <xf numFmtId="165" fontId="15" fillId="0" borderId="1" xfId="0" applyNumberFormat="1" applyFont="1" applyFill="1" applyBorder="1" applyAlignment="1">
      <alignment horizontal="center" vertical="center" wrapText="1"/>
    </xf>
    <xf numFmtId="165" fontId="16" fillId="0" borderId="2" xfId="0" applyNumberFormat="1" applyFont="1" applyFill="1" applyBorder="1" applyAlignment="1">
      <alignment horizontal="center" vertical="center" wrapText="1"/>
    </xf>
    <xf numFmtId="0" fontId="3" fillId="0" borderId="0" xfId="0" applyFont="1" applyAlignment="1">
      <alignment vertical="top" wrapText="1"/>
    </xf>
    <xf numFmtId="0" fontId="2" fillId="0" borderId="3" xfId="0" applyFont="1" applyBorder="1" applyAlignment="1">
      <alignment horizontal="center" vertical="center" wrapText="1"/>
    </xf>
    <xf numFmtId="0" fontId="12" fillId="0" borderId="5" xfId="0" applyFont="1" applyBorder="1" applyAlignment="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connections" Target="connection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queryTables/queryTable1.xml><?xml version="1.0" encoding="utf-8"?>
<queryTable xmlns="http://schemas.openxmlformats.org/spreadsheetml/2006/main" name="бЮДЖЕТ 2005 НОВ.КЛ." connectionId="1" autoFormatId="16" applyNumberFormats="0" applyBorderFormats="0" applyFontFormats="1" applyPatternFormats="1" applyAlignmentFormats="0" applyWidthHeightFormats="0"/>
</file>

<file path=xl/queryTables/queryTable2.xml><?xml version="1.0" encoding="utf-8"?>
<queryTable xmlns="http://schemas.openxmlformats.org/spreadsheetml/2006/main" name="бЮДЖЕТ 2005 НОВ" connectionId="2" autoFormatId="16" applyNumberFormats="0" applyBorderFormats="0" applyFontFormats="1" applyPatternFormats="1" applyAlignmentFormats="0" applyWidthHeightFormats="0"/>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queryTable" Target="../queryTables/queryTable2.xml"/><Relationship Id="rId2" Type="http://schemas.openxmlformats.org/officeDocument/2006/relationships/queryTable" Target="../queryTables/query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0"/>
  <sheetViews>
    <sheetView tabSelected="1" topLeftCell="A21" zoomScaleNormal="100" zoomScaleSheetLayoutView="100" workbookViewId="0">
      <selection activeCell="B29" sqref="B29"/>
    </sheetView>
  </sheetViews>
  <sheetFormatPr defaultColWidth="9.140625" defaultRowHeight="11.25" x14ac:dyDescent="0.2"/>
  <cols>
    <col min="1" max="1" width="15" style="1" customWidth="1"/>
    <col min="2" max="2" width="59.140625" style="27" customWidth="1"/>
    <col min="3" max="3" width="17.7109375" style="9" customWidth="1"/>
    <col min="4" max="4" width="13.7109375" style="9" customWidth="1"/>
    <col min="5" max="5" width="15.7109375" style="9" customWidth="1"/>
    <col min="6" max="6" width="14" style="1" customWidth="1"/>
    <col min="7" max="7" width="16" style="9" customWidth="1"/>
    <col min="8" max="8" width="13.5703125" style="9" customWidth="1"/>
    <col min="9" max="9" width="15.5703125" style="1" customWidth="1"/>
    <col min="10" max="11" width="27.5703125" style="1" customWidth="1"/>
    <col min="12" max="12" width="46.42578125" style="1" customWidth="1"/>
    <col min="13" max="13" width="38.5703125" style="1" customWidth="1"/>
    <col min="14" max="16384" width="9.140625" style="1"/>
  </cols>
  <sheetData>
    <row r="1" spans="1:10" ht="61.5" customHeight="1" x14ac:dyDescent="0.2">
      <c r="A1" s="35" t="s">
        <v>58</v>
      </c>
      <c r="B1" s="35"/>
      <c r="C1" s="35"/>
      <c r="D1" s="35"/>
      <c r="E1" s="35"/>
      <c r="F1" s="35"/>
      <c r="G1" s="35"/>
      <c r="H1" s="35"/>
      <c r="I1" s="35"/>
      <c r="J1" s="35"/>
    </row>
    <row r="2" spans="1:10" ht="114.75" customHeight="1" x14ac:dyDescent="0.2">
      <c r="A2" s="5" t="s">
        <v>28</v>
      </c>
      <c r="B2" s="34" t="s">
        <v>12</v>
      </c>
      <c r="C2" s="7" t="s">
        <v>59</v>
      </c>
      <c r="D2" s="7" t="s">
        <v>60</v>
      </c>
      <c r="E2" s="7" t="s">
        <v>61</v>
      </c>
      <c r="F2" s="4" t="s">
        <v>62</v>
      </c>
      <c r="G2" s="10" t="s">
        <v>63</v>
      </c>
      <c r="H2" s="7" t="s">
        <v>46</v>
      </c>
      <c r="I2" s="4" t="s">
        <v>77</v>
      </c>
      <c r="J2" s="6" t="s">
        <v>50</v>
      </c>
    </row>
    <row r="3" spans="1:10" ht="30.75" customHeight="1" x14ac:dyDescent="0.2">
      <c r="A3" s="8">
        <v>1</v>
      </c>
      <c r="B3" s="8">
        <v>2</v>
      </c>
      <c r="C3" s="8">
        <v>3</v>
      </c>
      <c r="D3" s="8">
        <v>4</v>
      </c>
      <c r="E3" s="8">
        <v>5</v>
      </c>
      <c r="F3" s="3">
        <v>6</v>
      </c>
      <c r="G3" s="8">
        <v>7</v>
      </c>
      <c r="H3" s="8">
        <v>9</v>
      </c>
      <c r="I3" s="3">
        <v>11</v>
      </c>
      <c r="J3" s="3">
        <v>12</v>
      </c>
    </row>
    <row r="4" spans="1:10" ht="40.5" customHeight="1" x14ac:dyDescent="0.2">
      <c r="A4" s="12" t="s">
        <v>16</v>
      </c>
      <c r="B4" s="23" t="s">
        <v>34</v>
      </c>
      <c r="C4" s="29">
        <f>SUM(C5,C18)</f>
        <v>243302.2</v>
      </c>
      <c r="D4" s="29">
        <f>SUM(D5,D18)</f>
        <v>243302.2</v>
      </c>
      <c r="E4" s="29">
        <f>SUM(E5,E18)</f>
        <v>255106.69999999998</v>
      </c>
      <c r="F4" s="15">
        <f>E4/D4*100</f>
        <v>104.8517851462091</v>
      </c>
      <c r="G4" s="14">
        <f>E4/C4*100</f>
        <v>104.8517851462091</v>
      </c>
      <c r="H4" s="29">
        <f>SUM(H5,H18)</f>
        <v>243487</v>
      </c>
      <c r="I4" s="15">
        <f t="shared" ref="I4:I21" si="0">E4/H4*100</f>
        <v>104.7722054976241</v>
      </c>
      <c r="J4" s="16"/>
    </row>
    <row r="5" spans="1:10" ht="22.5" customHeight="1" x14ac:dyDescent="0.2">
      <c r="A5" s="12"/>
      <c r="B5" s="24" t="s">
        <v>14</v>
      </c>
      <c r="C5" s="29">
        <f>SUM(C6,C8,C9,C17,C14)</f>
        <v>236440.2</v>
      </c>
      <c r="D5" s="29">
        <f>SUM(D6,D8,D9,D17,D14)</f>
        <v>225810.2</v>
      </c>
      <c r="E5" s="29">
        <f>SUM(E6,E8,E9,E17,E14)</f>
        <v>231764.4</v>
      </c>
      <c r="F5" s="15">
        <f t="shared" ref="F5:F40" si="1">E5/D5*100</f>
        <v>102.63681622885059</v>
      </c>
      <c r="G5" s="14">
        <f t="shared" ref="G5:G40" si="2">E5/C5*100</f>
        <v>98.02241750768269</v>
      </c>
      <c r="H5" s="29">
        <f>SUM(H6,H8,H9,H17,H14)</f>
        <v>227721.2</v>
      </c>
      <c r="I5" s="15">
        <f t="shared" si="0"/>
        <v>101.7755044326132</v>
      </c>
      <c r="J5" s="16"/>
    </row>
    <row r="6" spans="1:10" ht="27" customHeight="1" x14ac:dyDescent="0.2">
      <c r="A6" s="12" t="s">
        <v>17</v>
      </c>
      <c r="B6" s="25" t="s">
        <v>0</v>
      </c>
      <c r="C6" s="29">
        <f t="shared" ref="C6" si="3">C7</f>
        <v>172636.2</v>
      </c>
      <c r="D6" s="29">
        <f t="shared" ref="D6" si="4">D7</f>
        <v>172636.2</v>
      </c>
      <c r="E6" s="29">
        <f t="shared" ref="E6" si="5">E7</f>
        <v>175840.5</v>
      </c>
      <c r="F6" s="15">
        <f t="shared" si="1"/>
        <v>101.85609970562372</v>
      </c>
      <c r="G6" s="14">
        <f t="shared" si="2"/>
        <v>101.85609970562372</v>
      </c>
      <c r="H6" s="29">
        <f t="shared" ref="H6" si="6">H7</f>
        <v>168199.1</v>
      </c>
      <c r="I6" s="15">
        <f t="shared" si="0"/>
        <v>104.54306830417046</v>
      </c>
      <c r="J6" s="16"/>
    </row>
    <row r="7" spans="1:10" ht="27.75" customHeight="1" x14ac:dyDescent="0.2">
      <c r="A7" s="11" t="s">
        <v>18</v>
      </c>
      <c r="B7" s="2" t="s">
        <v>1</v>
      </c>
      <c r="C7" s="30">
        <v>172636.2</v>
      </c>
      <c r="D7" s="30">
        <v>172636.2</v>
      </c>
      <c r="E7" s="30">
        <v>175840.5</v>
      </c>
      <c r="F7" s="18">
        <f t="shared" si="1"/>
        <v>101.85609970562372</v>
      </c>
      <c r="G7" s="17">
        <f t="shared" si="2"/>
        <v>101.85609970562372</v>
      </c>
      <c r="H7" s="30">
        <v>168199.1</v>
      </c>
      <c r="I7" s="18">
        <f t="shared" si="0"/>
        <v>104.54306830417046</v>
      </c>
      <c r="J7" s="19"/>
    </row>
    <row r="8" spans="1:10" ht="36" customHeight="1" x14ac:dyDescent="0.2">
      <c r="A8" s="12" t="s">
        <v>33</v>
      </c>
      <c r="B8" s="25" t="s">
        <v>32</v>
      </c>
      <c r="C8" s="29">
        <v>20064</v>
      </c>
      <c r="D8" s="29">
        <v>20064</v>
      </c>
      <c r="E8" s="29">
        <v>22099.1</v>
      </c>
      <c r="F8" s="15">
        <f t="shared" si="1"/>
        <v>110.14304226475278</v>
      </c>
      <c r="G8" s="14">
        <f t="shared" si="2"/>
        <v>110.14304226475278</v>
      </c>
      <c r="H8" s="29">
        <v>19888</v>
      </c>
      <c r="I8" s="15">
        <f t="shared" si="0"/>
        <v>111.11775945293643</v>
      </c>
      <c r="J8" s="19" t="s">
        <v>51</v>
      </c>
    </row>
    <row r="9" spans="1:10" ht="30.75" customHeight="1" x14ac:dyDescent="0.2">
      <c r="A9" s="12" t="s">
        <v>19</v>
      </c>
      <c r="B9" s="25" t="s">
        <v>2</v>
      </c>
      <c r="C9" s="29">
        <f>SUM(C10:C13)</f>
        <v>34767</v>
      </c>
      <c r="D9" s="29">
        <f t="shared" ref="D9:E9" si="7">SUM(D10:D13)</f>
        <v>23590</v>
      </c>
      <c r="E9" s="29">
        <f t="shared" si="7"/>
        <v>24074</v>
      </c>
      <c r="F9" s="15">
        <f t="shared" si="1"/>
        <v>102.05171682916489</v>
      </c>
      <c r="G9" s="14">
        <f t="shared" si="2"/>
        <v>69.24382316564558</v>
      </c>
      <c r="H9" s="29">
        <f t="shared" ref="H9" si="8">SUM(H10:H13)</f>
        <v>37700.200000000012</v>
      </c>
      <c r="I9" s="15">
        <f t="shared" si="0"/>
        <v>63.856425164853214</v>
      </c>
      <c r="J9" s="20"/>
    </row>
    <row r="10" spans="1:10" ht="27" x14ac:dyDescent="0.2">
      <c r="A10" s="11" t="s">
        <v>42</v>
      </c>
      <c r="B10" s="2" t="s">
        <v>47</v>
      </c>
      <c r="C10" s="30">
        <v>32242</v>
      </c>
      <c r="D10" s="30">
        <v>23200</v>
      </c>
      <c r="E10" s="30">
        <v>23869.9</v>
      </c>
      <c r="F10" s="18">
        <f t="shared" si="1"/>
        <v>102.8875</v>
      </c>
      <c r="G10" s="17">
        <f t="shared" si="2"/>
        <v>74.033558712238701</v>
      </c>
      <c r="H10" s="30">
        <v>35127.300000000003</v>
      </c>
      <c r="I10" s="18">
        <f t="shared" si="0"/>
        <v>67.952561113435976</v>
      </c>
      <c r="J10" s="19" t="s">
        <v>84</v>
      </c>
    </row>
    <row r="11" spans="1:10" ht="32.25" customHeight="1" x14ac:dyDescent="0.2">
      <c r="A11" s="11" t="s">
        <v>43</v>
      </c>
      <c r="B11" s="2" t="s">
        <v>3</v>
      </c>
      <c r="C11" s="30">
        <v>0</v>
      </c>
      <c r="D11" s="30">
        <v>0</v>
      </c>
      <c r="E11" s="30">
        <v>-211.2</v>
      </c>
      <c r="F11" s="18" t="e">
        <f t="shared" ref="F11" si="9">E11/D11*100</f>
        <v>#DIV/0!</v>
      </c>
      <c r="G11" s="17" t="e">
        <f t="shared" ref="G11" si="10">E11/C11*100</f>
        <v>#DIV/0!</v>
      </c>
      <c r="H11" s="30">
        <v>-5.2</v>
      </c>
      <c r="I11" s="18">
        <f t="shared" si="0"/>
        <v>4061.5384615384614</v>
      </c>
      <c r="J11" s="19" t="s">
        <v>52</v>
      </c>
    </row>
    <row r="12" spans="1:10" ht="25.5" x14ac:dyDescent="0.2">
      <c r="A12" s="11" t="s">
        <v>44</v>
      </c>
      <c r="B12" s="2" t="s">
        <v>13</v>
      </c>
      <c r="C12" s="30">
        <v>1175</v>
      </c>
      <c r="D12" s="30">
        <v>180</v>
      </c>
      <c r="E12" s="30">
        <v>187.1</v>
      </c>
      <c r="F12" s="18">
        <f t="shared" si="1"/>
        <v>103.94444444444444</v>
      </c>
      <c r="G12" s="17">
        <f t="shared" si="2"/>
        <v>15.923404255319149</v>
      </c>
      <c r="H12" s="30">
        <v>1118.8</v>
      </c>
      <c r="I12" s="18">
        <f t="shared" si="0"/>
        <v>16.723274937432965</v>
      </c>
      <c r="J12" s="19" t="s">
        <v>83</v>
      </c>
    </row>
    <row r="13" spans="1:10" ht="53.25" customHeight="1" x14ac:dyDescent="0.2">
      <c r="A13" s="11" t="s">
        <v>91</v>
      </c>
      <c r="B13" s="2" t="s">
        <v>78</v>
      </c>
      <c r="C13" s="30">
        <v>1350</v>
      </c>
      <c r="D13" s="30">
        <v>210</v>
      </c>
      <c r="E13" s="30">
        <v>228.2</v>
      </c>
      <c r="F13" s="18">
        <f t="shared" si="1"/>
        <v>108.66666666666667</v>
      </c>
      <c r="G13" s="17">
        <f t="shared" si="2"/>
        <v>16.903703703703705</v>
      </c>
      <c r="H13" s="30">
        <v>1459.3</v>
      </c>
      <c r="I13" s="18">
        <f t="shared" si="0"/>
        <v>15.637634482286028</v>
      </c>
      <c r="J13" s="19" t="s">
        <v>82</v>
      </c>
    </row>
    <row r="14" spans="1:10" s="33" customFormat="1" ht="36.75" customHeight="1" x14ac:dyDescent="0.2">
      <c r="A14" s="12" t="s">
        <v>66</v>
      </c>
      <c r="B14" s="25" t="s">
        <v>67</v>
      </c>
      <c r="C14" s="29">
        <f>C15+C16</f>
        <v>7306</v>
      </c>
      <c r="D14" s="29">
        <f>D15+D16</f>
        <v>8220</v>
      </c>
      <c r="E14" s="29">
        <f>E15+E16</f>
        <v>8373.5</v>
      </c>
      <c r="F14" s="15">
        <f t="shared" si="1"/>
        <v>101.86739659367396</v>
      </c>
      <c r="G14" s="14">
        <f t="shared" si="2"/>
        <v>114.611278401314</v>
      </c>
      <c r="H14" s="29">
        <f>H15+H16</f>
        <v>0</v>
      </c>
      <c r="I14" s="15" t="e">
        <f t="shared" si="0"/>
        <v>#DIV/0!</v>
      </c>
      <c r="J14" s="20"/>
    </row>
    <row r="15" spans="1:10" ht="30.75" customHeight="1" x14ac:dyDescent="0.2">
      <c r="A15" s="11" t="s">
        <v>68</v>
      </c>
      <c r="B15" s="2" t="s">
        <v>69</v>
      </c>
      <c r="C15" s="30">
        <v>3503</v>
      </c>
      <c r="D15" s="30">
        <v>4600</v>
      </c>
      <c r="E15" s="30">
        <v>4672.5</v>
      </c>
      <c r="F15" s="18">
        <f t="shared" si="1"/>
        <v>101.57608695652173</v>
      </c>
      <c r="G15" s="17">
        <f t="shared" si="2"/>
        <v>133.38566942620611</v>
      </c>
      <c r="H15" s="30">
        <v>0</v>
      </c>
      <c r="I15" s="18" t="e">
        <f t="shared" si="0"/>
        <v>#DIV/0!</v>
      </c>
      <c r="J15" s="19" t="s">
        <v>85</v>
      </c>
    </row>
    <row r="16" spans="1:10" ht="27" customHeight="1" x14ac:dyDescent="0.2">
      <c r="A16" s="11" t="s">
        <v>70</v>
      </c>
      <c r="B16" s="2" t="s">
        <v>71</v>
      </c>
      <c r="C16" s="30">
        <v>3803</v>
      </c>
      <c r="D16" s="30">
        <v>3620</v>
      </c>
      <c r="E16" s="30">
        <v>3701</v>
      </c>
      <c r="F16" s="18">
        <f t="shared" si="1"/>
        <v>102.23756906077348</v>
      </c>
      <c r="G16" s="17">
        <f t="shared" si="2"/>
        <v>97.317906915592957</v>
      </c>
      <c r="H16" s="30">
        <v>0</v>
      </c>
      <c r="I16" s="18" t="e">
        <f t="shared" si="0"/>
        <v>#DIV/0!</v>
      </c>
      <c r="J16" s="19"/>
    </row>
    <row r="17" spans="1:10" s="33" customFormat="1" ht="37.5" customHeight="1" x14ac:dyDescent="0.2">
      <c r="A17" s="12" t="s">
        <v>20</v>
      </c>
      <c r="B17" s="25" t="s">
        <v>4</v>
      </c>
      <c r="C17" s="29">
        <v>1667</v>
      </c>
      <c r="D17" s="29">
        <v>1300</v>
      </c>
      <c r="E17" s="29">
        <v>1377.3</v>
      </c>
      <c r="F17" s="15">
        <f t="shared" si="1"/>
        <v>105.94615384615385</v>
      </c>
      <c r="G17" s="14">
        <f t="shared" si="2"/>
        <v>82.621475704859023</v>
      </c>
      <c r="H17" s="29">
        <v>1933.9</v>
      </c>
      <c r="I17" s="15">
        <f t="shared" si="0"/>
        <v>71.21878070220798</v>
      </c>
      <c r="J17" s="19" t="s">
        <v>86</v>
      </c>
    </row>
    <row r="18" spans="1:10" ht="27.75" customHeight="1" x14ac:dyDescent="0.2">
      <c r="A18" s="11"/>
      <c r="B18" s="26" t="s">
        <v>15</v>
      </c>
      <c r="C18" s="29">
        <f>C19+C24+C26+C27+C30+C31</f>
        <v>6862</v>
      </c>
      <c r="D18" s="29">
        <f>D19+D24+D26+D27+D30+D31</f>
        <v>17492</v>
      </c>
      <c r="E18" s="29">
        <f>E19+E24+E26+E27+E30+E31</f>
        <v>23342.299999999996</v>
      </c>
      <c r="F18" s="15">
        <f t="shared" si="1"/>
        <v>133.44557512005485</v>
      </c>
      <c r="G18" s="14">
        <f t="shared" si="2"/>
        <v>340.16758962401627</v>
      </c>
      <c r="H18" s="29">
        <f>H19+H24+H26+H27+H30+H31</f>
        <v>15765.800000000001</v>
      </c>
      <c r="I18" s="15">
        <f t="shared" si="0"/>
        <v>148.05655279148533</v>
      </c>
      <c r="J18" s="20"/>
    </row>
    <row r="19" spans="1:10" ht="47.25" customHeight="1" x14ac:dyDescent="0.2">
      <c r="A19" s="12" t="s">
        <v>21</v>
      </c>
      <c r="B19" s="25" t="s">
        <v>5</v>
      </c>
      <c r="C19" s="29">
        <f>SUM(C20:C23)</f>
        <v>4749</v>
      </c>
      <c r="D19" s="29">
        <f>SUM(D20:D23)</f>
        <v>5690</v>
      </c>
      <c r="E19" s="29">
        <f>SUM(E20:E23)</f>
        <v>5881.4999999999991</v>
      </c>
      <c r="F19" s="15">
        <f t="shared" si="1"/>
        <v>103.36555360281194</v>
      </c>
      <c r="G19" s="14">
        <f t="shared" si="2"/>
        <v>123.84712571067591</v>
      </c>
      <c r="H19" s="29">
        <f>SUM(H20:H23)</f>
        <v>5621.5</v>
      </c>
      <c r="I19" s="15">
        <f t="shared" si="0"/>
        <v>104.62510006226096</v>
      </c>
      <c r="J19" s="20"/>
    </row>
    <row r="20" spans="1:10" ht="87.75" customHeight="1" x14ac:dyDescent="0.2">
      <c r="A20" s="11" t="s">
        <v>96</v>
      </c>
      <c r="B20" s="2" t="s">
        <v>48</v>
      </c>
      <c r="C20" s="30">
        <v>2700</v>
      </c>
      <c r="D20" s="30">
        <v>3000</v>
      </c>
      <c r="E20" s="30">
        <v>3119.6</v>
      </c>
      <c r="F20" s="18">
        <f t="shared" si="1"/>
        <v>103.98666666666668</v>
      </c>
      <c r="G20" s="17">
        <f t="shared" si="2"/>
        <v>115.54074074074074</v>
      </c>
      <c r="H20" s="30">
        <v>4396.7</v>
      </c>
      <c r="I20" s="18">
        <f t="shared" si="0"/>
        <v>70.953214911183395</v>
      </c>
      <c r="J20" s="19" t="s">
        <v>87</v>
      </c>
    </row>
    <row r="21" spans="1:10" ht="87.75" customHeight="1" x14ac:dyDescent="0.2">
      <c r="A21" s="11" t="s">
        <v>97</v>
      </c>
      <c r="B21" s="2" t="s">
        <v>98</v>
      </c>
      <c r="C21" s="30">
        <v>194</v>
      </c>
      <c r="D21" s="30">
        <v>200</v>
      </c>
      <c r="E21" s="30">
        <v>235.7</v>
      </c>
      <c r="F21" s="18">
        <f t="shared" si="1"/>
        <v>117.85</v>
      </c>
      <c r="G21" s="17">
        <f t="shared" si="2"/>
        <v>121.49484536082473</v>
      </c>
      <c r="H21" s="30">
        <v>0</v>
      </c>
      <c r="I21" s="18" t="e">
        <f t="shared" si="0"/>
        <v>#DIV/0!</v>
      </c>
      <c r="J21" s="19" t="s">
        <v>87</v>
      </c>
    </row>
    <row r="22" spans="1:10" ht="61.5" customHeight="1" x14ac:dyDescent="0.2">
      <c r="A22" s="11" t="s">
        <v>99</v>
      </c>
      <c r="B22" s="2" t="s">
        <v>79</v>
      </c>
      <c r="C22" s="30">
        <v>1265</v>
      </c>
      <c r="D22" s="30">
        <v>1700</v>
      </c>
      <c r="E22" s="30">
        <v>1726.3</v>
      </c>
      <c r="F22" s="18">
        <f t="shared" si="1"/>
        <v>101.54705882352941</v>
      </c>
      <c r="G22" s="17">
        <f t="shared" si="2"/>
        <v>136.46640316205534</v>
      </c>
      <c r="H22" s="30">
        <v>606.79999999999995</v>
      </c>
      <c r="I22" s="18">
        <f t="shared" ref="I22:I28" si="11">E22/H22*100</f>
        <v>284.4924192485168</v>
      </c>
      <c r="J22" s="19" t="s">
        <v>87</v>
      </c>
    </row>
    <row r="23" spans="1:10" ht="36" customHeight="1" x14ac:dyDescent="0.2">
      <c r="A23" s="11" t="s">
        <v>92</v>
      </c>
      <c r="B23" s="2" t="s">
        <v>80</v>
      </c>
      <c r="C23" s="30">
        <v>590</v>
      </c>
      <c r="D23" s="30">
        <v>790</v>
      </c>
      <c r="E23" s="30">
        <v>799.9</v>
      </c>
      <c r="F23" s="18">
        <f t="shared" si="1"/>
        <v>101.25316455696203</v>
      </c>
      <c r="G23" s="17">
        <f t="shared" si="2"/>
        <v>135.57627118644066</v>
      </c>
      <c r="H23" s="30">
        <v>618</v>
      </c>
      <c r="I23" s="18">
        <f t="shared" si="11"/>
        <v>129.43365695792878</v>
      </c>
      <c r="J23" s="19" t="s">
        <v>53</v>
      </c>
    </row>
    <row r="24" spans="1:10" ht="27" x14ac:dyDescent="0.2">
      <c r="A24" s="12" t="s">
        <v>22</v>
      </c>
      <c r="B24" s="25" t="s">
        <v>6</v>
      </c>
      <c r="C24" s="29">
        <f>C25</f>
        <v>142</v>
      </c>
      <c r="D24" s="29">
        <f t="shared" ref="D24:E24" si="12">D25</f>
        <v>160</v>
      </c>
      <c r="E24" s="29">
        <f t="shared" si="12"/>
        <v>164.6</v>
      </c>
      <c r="F24" s="15">
        <f t="shared" si="1"/>
        <v>102.875</v>
      </c>
      <c r="G24" s="14">
        <f t="shared" si="2"/>
        <v>115.91549295774648</v>
      </c>
      <c r="H24" s="29">
        <f>H25</f>
        <v>109.3</v>
      </c>
      <c r="I24" s="15">
        <f t="shared" si="11"/>
        <v>150.59469350411712</v>
      </c>
      <c r="J24" s="19"/>
    </row>
    <row r="25" spans="1:10" ht="37.5" customHeight="1" x14ac:dyDescent="0.2">
      <c r="A25" s="11" t="s">
        <v>23</v>
      </c>
      <c r="B25" s="2" t="s">
        <v>7</v>
      </c>
      <c r="C25" s="30">
        <v>142</v>
      </c>
      <c r="D25" s="30">
        <v>160</v>
      </c>
      <c r="E25" s="30">
        <v>164.6</v>
      </c>
      <c r="F25" s="18">
        <f t="shared" si="1"/>
        <v>102.875</v>
      </c>
      <c r="G25" s="17">
        <f t="shared" si="2"/>
        <v>115.91549295774648</v>
      </c>
      <c r="H25" s="30">
        <v>109.3</v>
      </c>
      <c r="I25" s="18">
        <f t="shared" si="11"/>
        <v>150.59469350411712</v>
      </c>
      <c r="J25" s="19" t="s">
        <v>88</v>
      </c>
    </row>
    <row r="26" spans="1:10" ht="37.5" customHeight="1" x14ac:dyDescent="0.2">
      <c r="A26" s="12" t="s">
        <v>29</v>
      </c>
      <c r="B26" s="25" t="s">
        <v>49</v>
      </c>
      <c r="C26" s="29">
        <v>10</v>
      </c>
      <c r="D26" s="29">
        <v>50</v>
      </c>
      <c r="E26" s="29">
        <v>50.5</v>
      </c>
      <c r="F26" s="15">
        <f t="shared" si="1"/>
        <v>101</v>
      </c>
      <c r="G26" s="14">
        <f t="shared" si="2"/>
        <v>505</v>
      </c>
      <c r="H26" s="29">
        <v>53</v>
      </c>
      <c r="I26" s="15">
        <f t="shared" si="11"/>
        <v>95.283018867924525</v>
      </c>
      <c r="J26" s="19" t="s">
        <v>54</v>
      </c>
    </row>
    <row r="27" spans="1:10" ht="36.75" customHeight="1" x14ac:dyDescent="0.2">
      <c r="A27" s="12" t="s">
        <v>24</v>
      </c>
      <c r="B27" s="25" t="s">
        <v>8</v>
      </c>
      <c r="C27" s="29">
        <f>SUM(C28:C29)</f>
        <v>418</v>
      </c>
      <c r="D27" s="29">
        <f>SUM(D28:D29)</f>
        <v>910</v>
      </c>
      <c r="E27" s="29">
        <f>SUM(E28:E29)</f>
        <v>924.2</v>
      </c>
      <c r="F27" s="15">
        <f t="shared" si="1"/>
        <v>101.56043956043956</v>
      </c>
      <c r="G27" s="14">
        <f t="shared" si="2"/>
        <v>221.10047846889955</v>
      </c>
      <c r="H27" s="29">
        <f>SUM(H28:H29)</f>
        <v>1560.3000000000002</v>
      </c>
      <c r="I27" s="15">
        <f t="shared" si="11"/>
        <v>59.23219893610203</v>
      </c>
      <c r="J27" s="19"/>
    </row>
    <row r="28" spans="1:10" ht="90" customHeight="1" x14ac:dyDescent="0.2">
      <c r="A28" s="11" t="s">
        <v>93</v>
      </c>
      <c r="B28" s="2" t="s">
        <v>100</v>
      </c>
      <c r="C28" s="30">
        <v>0</v>
      </c>
      <c r="D28" s="30">
        <v>370</v>
      </c>
      <c r="E28" s="30">
        <v>376</v>
      </c>
      <c r="F28" s="18">
        <f t="shared" si="1"/>
        <v>101.62162162162163</v>
      </c>
      <c r="G28" s="17" t="e">
        <f t="shared" si="2"/>
        <v>#DIV/0!</v>
      </c>
      <c r="H28" s="30">
        <v>125.9</v>
      </c>
      <c r="I28" s="18">
        <f t="shared" si="11"/>
        <v>298.64972200158854</v>
      </c>
      <c r="J28" s="19" t="s">
        <v>55</v>
      </c>
    </row>
    <row r="29" spans="1:10" ht="57.75" customHeight="1" x14ac:dyDescent="0.2">
      <c r="A29" s="11" t="s">
        <v>94</v>
      </c>
      <c r="B29" s="2" t="s">
        <v>72</v>
      </c>
      <c r="C29" s="30">
        <v>418</v>
      </c>
      <c r="D29" s="30">
        <v>540</v>
      </c>
      <c r="E29" s="30">
        <v>548.20000000000005</v>
      </c>
      <c r="F29" s="18">
        <f t="shared" si="1"/>
        <v>101.51851851851852</v>
      </c>
      <c r="G29" s="17">
        <f t="shared" si="2"/>
        <v>131.14832535885168</v>
      </c>
      <c r="H29" s="30">
        <v>1434.4</v>
      </c>
      <c r="I29" s="18">
        <f>E29/H29*100</f>
        <v>38.218070273285001</v>
      </c>
      <c r="J29" s="19" t="s">
        <v>56</v>
      </c>
    </row>
    <row r="30" spans="1:10" ht="25.5" x14ac:dyDescent="0.2">
      <c r="A30" s="12" t="s">
        <v>25</v>
      </c>
      <c r="B30" s="25" t="s">
        <v>9</v>
      </c>
      <c r="C30" s="29">
        <v>1543</v>
      </c>
      <c r="D30" s="29">
        <v>10682</v>
      </c>
      <c r="E30" s="29">
        <v>16321.9</v>
      </c>
      <c r="F30" s="15">
        <f t="shared" si="1"/>
        <v>152.79816513761469</v>
      </c>
      <c r="G30" s="14">
        <f t="shared" si="2"/>
        <v>1057.8029812054438</v>
      </c>
      <c r="H30" s="29">
        <v>8102.5</v>
      </c>
      <c r="I30" s="15">
        <f>E30/H30*100</f>
        <v>201.4427645788337</v>
      </c>
      <c r="J30" s="19" t="s">
        <v>57</v>
      </c>
    </row>
    <row r="31" spans="1:10" ht="45.75" customHeight="1" x14ac:dyDescent="0.2">
      <c r="A31" s="12" t="s">
        <v>26</v>
      </c>
      <c r="B31" s="25" t="s">
        <v>10</v>
      </c>
      <c r="C31" s="29">
        <v>0</v>
      </c>
      <c r="D31" s="29">
        <v>0</v>
      </c>
      <c r="E31" s="29">
        <v>-0.4</v>
      </c>
      <c r="F31" s="15" t="e">
        <f t="shared" si="1"/>
        <v>#DIV/0!</v>
      </c>
      <c r="G31" s="14" t="e">
        <f t="shared" si="2"/>
        <v>#DIV/0!</v>
      </c>
      <c r="H31" s="29">
        <v>319.2</v>
      </c>
      <c r="I31" s="15">
        <f>E31/H31*100</f>
        <v>-0.12531328320802007</v>
      </c>
      <c r="J31" s="21" t="s">
        <v>89</v>
      </c>
    </row>
    <row r="32" spans="1:10" ht="28.5" customHeight="1" x14ac:dyDescent="0.2">
      <c r="A32" s="12" t="s">
        <v>27</v>
      </c>
      <c r="B32" s="25" t="s">
        <v>11</v>
      </c>
      <c r="C32" s="31">
        <f>SUM(C33:C39)</f>
        <v>618408.80000000005</v>
      </c>
      <c r="D32" s="31">
        <f>SUM(D33:D39)</f>
        <v>845638.7</v>
      </c>
      <c r="E32" s="31">
        <f>SUM(E33:E39)</f>
        <v>815784.00000000012</v>
      </c>
      <c r="F32" s="15">
        <f t="shared" si="1"/>
        <v>96.469567913578231</v>
      </c>
      <c r="G32" s="14">
        <f t="shared" si="2"/>
        <v>131.91662214379875</v>
      </c>
      <c r="H32" s="31">
        <f>SUM(H33:H39)</f>
        <v>535708.29999999993</v>
      </c>
      <c r="I32" s="15">
        <f t="shared" ref="I32:I38" si="13">E32/H32*100</f>
        <v>152.28138149063591</v>
      </c>
      <c r="J32" s="28"/>
    </row>
    <row r="33" spans="1:10" ht="49.5" customHeight="1" x14ac:dyDescent="0.2">
      <c r="A33" s="11" t="s">
        <v>35</v>
      </c>
      <c r="B33" s="2" t="s">
        <v>38</v>
      </c>
      <c r="C33" s="32">
        <v>179687.6</v>
      </c>
      <c r="D33" s="32">
        <v>231500.4</v>
      </c>
      <c r="E33" s="32">
        <v>231500.4</v>
      </c>
      <c r="F33" s="18">
        <f t="shared" si="1"/>
        <v>100</v>
      </c>
      <c r="G33" s="17">
        <f t="shared" si="2"/>
        <v>128.83493351795005</v>
      </c>
      <c r="H33" s="32">
        <v>192167.4</v>
      </c>
      <c r="I33" s="18">
        <f t="shared" si="13"/>
        <v>120.46809188239006</v>
      </c>
      <c r="J33" s="21" t="s">
        <v>74</v>
      </c>
    </row>
    <row r="34" spans="1:10" ht="288.75" customHeight="1" x14ac:dyDescent="0.2">
      <c r="A34" s="11" t="s">
        <v>36</v>
      </c>
      <c r="B34" s="2" t="s">
        <v>39</v>
      </c>
      <c r="C34" s="32">
        <v>197164.2</v>
      </c>
      <c r="D34" s="32">
        <v>347421.8</v>
      </c>
      <c r="E34" s="30">
        <v>320256</v>
      </c>
      <c r="F34" s="18">
        <f t="shared" si="1"/>
        <v>92.180743983250338</v>
      </c>
      <c r="G34" s="17">
        <f t="shared" si="2"/>
        <v>162.43111071888302</v>
      </c>
      <c r="H34" s="30">
        <v>101590.9</v>
      </c>
      <c r="I34" s="18">
        <f t="shared" si="13"/>
        <v>315.24083357859809</v>
      </c>
      <c r="J34" s="21" t="s">
        <v>75</v>
      </c>
    </row>
    <row r="35" spans="1:10" ht="33.75" customHeight="1" x14ac:dyDescent="0.2">
      <c r="A35" s="11" t="s">
        <v>37</v>
      </c>
      <c r="B35" s="2" t="s">
        <v>40</v>
      </c>
      <c r="C35" s="32">
        <v>239279.5</v>
      </c>
      <c r="D35" s="32">
        <v>253510.6</v>
      </c>
      <c r="E35" s="30">
        <v>250965.2</v>
      </c>
      <c r="F35" s="18">
        <f t="shared" si="1"/>
        <v>98.9959394202846</v>
      </c>
      <c r="G35" s="17">
        <f t="shared" si="2"/>
        <v>104.88370294989751</v>
      </c>
      <c r="H35" s="30">
        <v>237878.7</v>
      </c>
      <c r="I35" s="18">
        <f t="shared" si="13"/>
        <v>105.50133324253075</v>
      </c>
      <c r="J35" s="21"/>
    </row>
    <row r="36" spans="1:10" ht="129" customHeight="1" x14ac:dyDescent="0.2">
      <c r="A36" s="11" t="s">
        <v>95</v>
      </c>
      <c r="B36" s="2" t="s">
        <v>73</v>
      </c>
      <c r="C36" s="32">
        <v>152.1</v>
      </c>
      <c r="D36" s="32">
        <v>10127.4</v>
      </c>
      <c r="E36" s="30">
        <v>10115.4</v>
      </c>
      <c r="F36" s="18">
        <f t="shared" si="1"/>
        <v>99.881509568102373</v>
      </c>
      <c r="G36" s="17">
        <f t="shared" si="2"/>
        <v>6650.4930966469428</v>
      </c>
      <c r="H36" s="30">
        <v>2109.6999999999998</v>
      </c>
      <c r="I36" s="18">
        <f t="shared" si="13"/>
        <v>479.4710148362326</v>
      </c>
      <c r="J36" s="21" t="s">
        <v>76</v>
      </c>
    </row>
    <row r="37" spans="1:10" ht="48.75" customHeight="1" x14ac:dyDescent="0.2">
      <c r="A37" s="11" t="s">
        <v>45</v>
      </c>
      <c r="B37" s="2" t="s">
        <v>64</v>
      </c>
      <c r="C37" s="32">
        <v>2125.4</v>
      </c>
      <c r="D37" s="32">
        <v>2140.4</v>
      </c>
      <c r="E37" s="30">
        <v>2140.4</v>
      </c>
      <c r="F37" s="18">
        <f t="shared" si="1"/>
        <v>100</v>
      </c>
      <c r="G37" s="17">
        <f t="shared" si="2"/>
        <v>100.70574950597535</v>
      </c>
      <c r="H37" s="30">
        <v>1969.2</v>
      </c>
      <c r="I37" s="18">
        <f t="shared" si="13"/>
        <v>108.69388584196629</v>
      </c>
      <c r="J37" s="19"/>
    </row>
    <row r="38" spans="1:10" ht="68.25" customHeight="1" x14ac:dyDescent="0.2">
      <c r="A38" s="11" t="s">
        <v>41</v>
      </c>
      <c r="B38" s="2" t="s">
        <v>30</v>
      </c>
      <c r="C38" s="32">
        <v>0</v>
      </c>
      <c r="D38" s="32">
        <v>938.1</v>
      </c>
      <c r="E38" s="30">
        <v>938.1</v>
      </c>
      <c r="F38" s="18">
        <f t="shared" ref="F38:F39" si="14">E38/D38*100</f>
        <v>100</v>
      </c>
      <c r="G38" s="17" t="e">
        <f t="shared" si="2"/>
        <v>#DIV/0!</v>
      </c>
      <c r="H38" s="30">
        <v>0</v>
      </c>
      <c r="I38" s="18" t="e">
        <f t="shared" si="13"/>
        <v>#DIV/0!</v>
      </c>
      <c r="J38" s="19" t="s">
        <v>90</v>
      </c>
    </row>
    <row r="39" spans="1:10" ht="47.25" customHeight="1" x14ac:dyDescent="0.2">
      <c r="A39" s="13" t="s">
        <v>65</v>
      </c>
      <c r="B39" s="2" t="s">
        <v>81</v>
      </c>
      <c r="C39" s="32">
        <v>0</v>
      </c>
      <c r="D39" s="32">
        <v>0</v>
      </c>
      <c r="E39" s="30">
        <v>-131.5</v>
      </c>
      <c r="F39" s="18" t="e">
        <f t="shared" si="14"/>
        <v>#DIV/0!</v>
      </c>
      <c r="G39" s="17" t="e">
        <f t="shared" si="2"/>
        <v>#DIV/0!</v>
      </c>
      <c r="H39" s="30">
        <v>-7.6</v>
      </c>
      <c r="I39" s="18">
        <f>E39/H39*100</f>
        <v>1730.2631578947371</v>
      </c>
      <c r="J39" s="19"/>
    </row>
    <row r="40" spans="1:10" ht="30.75" customHeight="1" x14ac:dyDescent="0.2">
      <c r="A40" s="22"/>
      <c r="B40" s="23" t="s">
        <v>31</v>
      </c>
      <c r="C40" s="31">
        <f>SUM(C4,C32)</f>
        <v>861711</v>
      </c>
      <c r="D40" s="31">
        <f>SUM(D4,D32)</f>
        <v>1088940.8999999999</v>
      </c>
      <c r="E40" s="31">
        <f>SUM(E4,E32)</f>
        <v>1070890.7000000002</v>
      </c>
      <c r="F40" s="15">
        <f t="shared" si="1"/>
        <v>98.342407746829991</v>
      </c>
      <c r="G40" s="14">
        <f t="shared" si="2"/>
        <v>124.27492511990681</v>
      </c>
      <c r="H40" s="31">
        <f>SUM(H4,H32)</f>
        <v>779195.29999999993</v>
      </c>
      <c r="I40" s="15">
        <f>E40/H40*100</f>
        <v>137.43546707738102</v>
      </c>
      <c r="J40" s="20"/>
    </row>
  </sheetData>
  <mergeCells count="1">
    <mergeCell ref="A1:J1"/>
  </mergeCells>
  <phoneticPr fontId="1" type="noConversion"/>
  <pageMargins left="0.74803149606299213" right="0.74803149606299213" top="0.98425196850393704" bottom="0.98425196850393704" header="0.51181102362204722" footer="0.51181102362204722"/>
  <pageSetup paperSize="9" scale="63" fitToHeight="3"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3</vt:i4>
      </vt:variant>
    </vt:vector>
  </HeadingPairs>
  <TitlesOfParts>
    <vt:vector size="4" baseType="lpstr">
      <vt:lpstr>за 2020 год</vt:lpstr>
      <vt:lpstr>'за 2020 год'!бЮДЖЕТ_2005_НОВ</vt:lpstr>
      <vt:lpstr>'за 2020 год'!бЮДЖЕТ_2005_НОВ.КЛ.</vt:lpstr>
      <vt:lpstr>'за 2020 год'!Область_печати</vt:lpstr>
    </vt:vector>
  </TitlesOfParts>
  <Company>Администрация Грязовецкого района</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NKA</dc:creator>
  <cp:lastModifiedBy>Пользователь</cp:lastModifiedBy>
  <cp:lastPrinted>2024-01-25T13:24:44Z</cp:lastPrinted>
  <dcterms:created xsi:type="dcterms:W3CDTF">2004-12-09T07:13:42Z</dcterms:created>
  <dcterms:modified xsi:type="dcterms:W3CDTF">2024-01-25T13:28:48Z</dcterms:modified>
</cp:coreProperties>
</file>