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" yWindow="240" windowWidth="15735" windowHeight="11835"/>
  </bookViews>
  <sheets>
    <sheet name="Отчет (3)" sheetId="4" r:id="rId1"/>
  </sheets>
  <definedNames>
    <definedName name="бЮДЖЕТ_2005_НОВ.КЛ." localSheetId="0">'Отчет (3)'!$B$1:$B$40</definedName>
  </definedNames>
  <calcPr calcId="144525"/>
</workbook>
</file>

<file path=xl/calcChain.xml><?xml version="1.0" encoding="utf-8"?>
<calcChain xmlns="http://schemas.openxmlformats.org/spreadsheetml/2006/main">
  <c r="E15" i="4" l="1"/>
  <c r="G39" i="4"/>
  <c r="H39" i="4"/>
  <c r="D33" i="4" l="1"/>
  <c r="C33" i="4"/>
  <c r="F39" i="4"/>
  <c r="E33" i="4" l="1"/>
  <c r="H12" i="4"/>
  <c r="F16" i="4" l="1"/>
  <c r="F17" i="4"/>
  <c r="G16" i="4"/>
  <c r="G17" i="4"/>
  <c r="E20" i="4"/>
  <c r="E7" i="4"/>
  <c r="E10" i="4"/>
  <c r="E25" i="4"/>
  <c r="E28" i="4"/>
  <c r="E42" i="4"/>
  <c r="E6" i="4" l="1"/>
  <c r="E19" i="4"/>
  <c r="E5" i="4" l="1"/>
  <c r="E41" i="4" s="1"/>
  <c r="D20" i="4" l="1"/>
  <c r="F20" i="4" s="1"/>
  <c r="C20" i="4"/>
  <c r="D15" i="4"/>
  <c r="C15" i="4"/>
  <c r="G15" i="4" l="1"/>
  <c r="F15" i="4"/>
  <c r="D7" i="4"/>
  <c r="D10" i="4"/>
  <c r="D6" i="4" l="1"/>
  <c r="G6" i="4" s="1"/>
  <c r="H8" i="4"/>
  <c r="H9" i="4"/>
  <c r="H11" i="4"/>
  <c r="H13" i="4"/>
  <c r="H14" i="4"/>
  <c r="H18" i="4"/>
  <c r="H21" i="4"/>
  <c r="H22" i="4"/>
  <c r="H23" i="4"/>
  <c r="H24" i="4"/>
  <c r="H26" i="4"/>
  <c r="H27" i="4"/>
  <c r="H29" i="4"/>
  <c r="H30" i="4"/>
  <c r="H31" i="4"/>
  <c r="H32" i="4"/>
  <c r="H34" i="4"/>
  <c r="H35" i="4"/>
  <c r="H36" i="4"/>
  <c r="H37" i="4"/>
  <c r="H38" i="4"/>
  <c r="H40" i="4"/>
  <c r="G8" i="4"/>
  <c r="G9" i="4"/>
  <c r="G11" i="4"/>
  <c r="G12" i="4"/>
  <c r="G13" i="4"/>
  <c r="G14" i="4"/>
  <c r="G18" i="4"/>
  <c r="G21" i="4"/>
  <c r="G22" i="4"/>
  <c r="G23" i="4"/>
  <c r="G24" i="4"/>
  <c r="G26" i="4"/>
  <c r="G27" i="4"/>
  <c r="G29" i="4"/>
  <c r="G30" i="4"/>
  <c r="G31" i="4"/>
  <c r="G32" i="4"/>
  <c r="G34" i="4"/>
  <c r="G35" i="4"/>
  <c r="G36" i="4"/>
  <c r="G37" i="4"/>
  <c r="G38" i="4"/>
  <c r="G40" i="4"/>
  <c r="F8" i="4"/>
  <c r="F9" i="4"/>
  <c r="F11" i="4"/>
  <c r="F12" i="4"/>
  <c r="F13" i="4"/>
  <c r="F14" i="4"/>
  <c r="F18" i="4"/>
  <c r="F21" i="4"/>
  <c r="F22" i="4"/>
  <c r="F23" i="4"/>
  <c r="F24" i="4"/>
  <c r="F26" i="4"/>
  <c r="F27" i="4"/>
  <c r="F29" i="4"/>
  <c r="F30" i="4"/>
  <c r="F31" i="4"/>
  <c r="F32" i="4"/>
  <c r="F34" i="4"/>
  <c r="F35" i="4"/>
  <c r="F36" i="4"/>
  <c r="F37" i="4"/>
  <c r="F38" i="4"/>
  <c r="F40" i="4"/>
  <c r="F42" i="4"/>
  <c r="H6" i="4" l="1"/>
  <c r="G42" i="4"/>
  <c r="D28" i="4"/>
  <c r="C28" i="4"/>
  <c r="D25" i="4"/>
  <c r="C25" i="4"/>
  <c r="C10" i="4"/>
  <c r="C7" i="4"/>
  <c r="C6" i="4" s="1"/>
  <c r="F6" i="4" s="1"/>
  <c r="H10" i="4" l="1"/>
  <c r="G10" i="4"/>
  <c r="F10" i="4"/>
  <c r="H25" i="4"/>
  <c r="G25" i="4"/>
  <c r="F25" i="4"/>
  <c r="H33" i="4"/>
  <c r="G33" i="4"/>
  <c r="F33" i="4"/>
  <c r="H20" i="4"/>
  <c r="G20" i="4"/>
  <c r="F28" i="4"/>
  <c r="H28" i="4"/>
  <c r="G28" i="4"/>
  <c r="F7" i="4"/>
  <c r="H7" i="4"/>
  <c r="G7" i="4"/>
  <c r="C19" i="4"/>
  <c r="C5" i="4" s="1"/>
  <c r="C41" i="4" s="1"/>
  <c r="D19" i="4"/>
  <c r="D5" i="4" s="1"/>
  <c r="D41" i="4" s="1"/>
  <c r="H19" i="4" l="1"/>
  <c r="G19" i="4"/>
  <c r="F19" i="4"/>
  <c r="G5" i="4" l="1"/>
  <c r="H5" i="4"/>
  <c r="F5" i="4"/>
  <c r="H41" i="4" l="1"/>
  <c r="G41" i="4"/>
  <c r="F41" i="4"/>
</calcChain>
</file>

<file path=xl/connections.xml><?xml version="1.0" encoding="utf-8"?>
<connections xmlns="http://schemas.openxmlformats.org/spreadsheetml/2006/main">
  <connection id="1" name="бЮДЖЕТ 2005 НОВ.КЛ.11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<sst xmlns="http://schemas.openxmlformats.org/spreadsheetml/2006/main" count="81" uniqueCount="80">
  <si>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</si>
  <si>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</si>
  <si>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</si>
  <si>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</si>
  <si>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</si>
  <si>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</si>
  <si>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</si>
  <si>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</si>
  <si>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</si>
  <si>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</si>
  <si>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</si>
  <si>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</si>
  <si>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</si>
  <si>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</si>
  <si>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НАЛОГОВЫЕ ДОХОДЫ</t>
  </si>
  <si>
    <t>НЕНАЛОГОВЫЕ ДОХОДЫ</t>
  </si>
  <si>
    <t>Прочие поступления от использования имущества, находящегося в  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</si>
  <si>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</si>
  <si>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</si>
  <si>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</si>
  <si>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</si>
  <si>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</si>
  <si>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1 11 00000 00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</si>
  <si>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</si>
  <si>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</si>
  <si>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</si>
  <si>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</si>
  <si>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</si>
  <si>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</si>
  <si>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</si>
  <si>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1 13 00000 00</t>
  </si>
  <si>
    <t>1 05 03000 01</t>
  </si>
  <si>
    <t>1 05 02000 02</t>
  </si>
  <si>
    <t>105  04020 02</t>
  </si>
  <si>
    <t>Дотации из областного бюджета</t>
  </si>
  <si>
    <t>ВСЕГО ДОХОДОВ</t>
  </si>
  <si>
    <t>Акцизы на нефтепродукты</t>
  </si>
  <si>
    <t>1 03 00000 00</t>
  </si>
  <si>
    <t>1 05 01000 02</t>
  </si>
  <si>
    <t>Единый налог по упрощенной системе налогообложения</t>
  </si>
  <si>
    <t>2 02 20000 00</t>
  </si>
  <si>
    <t>2 02 30000 00</t>
  </si>
  <si>
    <t>2 02 40000 05</t>
  </si>
  <si>
    <t>1 14 06000 00</t>
  </si>
  <si>
    <t>Доходы от продажи земельных участков</t>
  </si>
  <si>
    <t>НАЛОГОВЫЕ И НЕНАЛОГОВЫЕ ДОХОДЫ</t>
  </si>
  <si>
    <t>2 03 00000 00</t>
  </si>
  <si>
    <t>Безвозмездные поступления от государственных организаций</t>
  </si>
  <si>
    <t>Доходы  от  реализации иного имущества, находящегося в муниципальной собственности (в части реализации основных средств по  указанному имуществу)</t>
  </si>
  <si>
    <t>% выполн. к утвержденным назначениям</t>
  </si>
  <si>
    <t>2 02 10000 00</t>
  </si>
  <si>
    <t>2 19 00000 05</t>
  </si>
  <si>
    <t>Утверждено         2023 год</t>
  </si>
  <si>
    <t>Единый налог, взимаемый в связи с применением патентной системы налогообложения</t>
  </si>
  <si>
    <t>1 06 00000 00</t>
  </si>
  <si>
    <t>НАЛОГИ НА ИМУЩЕСТВО</t>
  </si>
  <si>
    <t>Земельный налог</t>
  </si>
  <si>
    <t>Налог на имущество физических лиц</t>
  </si>
  <si>
    <t>1 06 01000 00</t>
  </si>
  <si>
    <t>1 06 06000 00</t>
  </si>
  <si>
    <t>1 11 09040 00</t>
  </si>
  <si>
    <t>1 11 05010 00</t>
  </si>
  <si>
    <t>1 11 05020 00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</si>
  <si>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</si>
  <si>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</t>
  </si>
  <si>
    <t>1 11 05070 00</t>
  </si>
  <si>
    <t>Доходы  от  сдачи  в аренду имущества, составляющего казну муниципальных округов (за исключением земельных участков)</t>
  </si>
  <si>
    <t>Прочие доходы от оказания платных услуг и компенсации затрат государства</t>
  </si>
  <si>
    <t>1 14 02000 00</t>
  </si>
  <si>
    <t>Субсидии бюджетам бюджетной системы</t>
  </si>
  <si>
    <t>Субвенции бюджетам бюджетной системы</t>
  </si>
  <si>
    <t xml:space="preserve">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</si>
  <si>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</t>
  </si>
  <si>
    <t>2 07 00000 00</t>
  </si>
  <si>
    <t>Прочие безвозмездные поступления</t>
  </si>
  <si>
    <t>Аналитические данные о поступлении доходов в бюджет Верховажского муниципального округа по видам доходов за 9 месяцев 2023 года в сравнении с данными о поступлении доходов в бюджет Верховажского муниципального района за аналогичный период 2022 года, (тыс. руб.)</t>
  </si>
  <si>
    <t>Рост (снижение)  поступлений на 01.10.2023 г. к 01.10.2022 г., тыс. руб.</t>
  </si>
  <si>
    <t>Исполнено на 01.10.2023 г.</t>
  </si>
  <si>
    <t>Исполнено на 01.10.2022 г.</t>
  </si>
  <si>
    <t>Рост (снижение)  поступлений на 01.10.2023 г. к 01.10.2022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</si>
</sst>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wrapText="1"/>
    </xf>
    <xf numFmtId="165" fontId="4" fillId="0" borderId="1" xfId="0" applyNumberFormat="1" applyFont="1" applyBorder="1" applyAlignment="1">
      <alignment horizontal="right"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5" fillId="0" borderId="2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90" zoomScaleNormal="90" workbookViewId="0">
      <selection activeCell="H43" sqref="H43"/>
    </sheetView>
  </sheetViews>
  <sheetFormatPr defaultColWidth="9.140625" defaultRowHeight="11.25" x14ac:dyDescent="0.2"/>
  <cols>
    <col min="1" max="1" width="15" style="1" customWidth="1"/>
    <col min="2" max="2" width="47.140625" style="1" customWidth="1"/>
    <col min="3" max="3" width="15.7109375" style="1" customWidth="1"/>
    <col min="4" max="4" width="14.7109375" style="1" customWidth="1"/>
    <col min="5" max="5" width="15.5703125" style="38" customWidth="1"/>
    <col min="6" max="6" width="16.140625" style="1" customWidth="1"/>
    <col min="7" max="7" width="15.5703125" style="1" customWidth="1"/>
    <col min="8" max="8" width="14.7109375" style="1" customWidth="1"/>
    <col min="9" max="16384" width="9.140625" style="1"/>
  </cols>
  <sheetData>
    <row r="1" spans="1:8" ht="81" customHeight="1" x14ac:dyDescent="0.2">
      <c r="A1" s="41" t="s">
        <v>75</v>
      </c>
      <c r="B1" s="41"/>
      <c r="C1" s="41"/>
      <c r="D1" s="41"/>
      <c r="E1" s="41"/>
      <c r="F1" s="41"/>
      <c r="G1" s="41"/>
      <c r="H1" s="41"/>
    </row>
    <row r="2" spans="1:8" ht="20.25" customHeight="1" x14ac:dyDescent="0.2">
      <c r="A2" s="42" t="s">
        <v>29</v>
      </c>
      <c r="B2" s="44" t="s">
        <v>12</v>
      </c>
      <c r="C2" s="46" t="s">
        <v>52</v>
      </c>
      <c r="D2" s="47" t="s">
        <v>77</v>
      </c>
      <c r="E2" s="49" t="s">
        <v>78</v>
      </c>
      <c r="F2" s="47" t="s">
        <v>49</v>
      </c>
      <c r="G2" s="39" t="s">
        <v>76</v>
      </c>
      <c r="H2" s="39" t="s">
        <v>79</v>
      </c>
    </row>
    <row r="3" spans="1:8" ht="45" customHeight="1" x14ac:dyDescent="0.2">
      <c r="A3" s="43"/>
      <c r="B3" s="45"/>
      <c r="C3" s="46"/>
      <c r="D3" s="48"/>
      <c r="E3" s="50"/>
      <c r="F3" s="48"/>
      <c r="G3" s="40"/>
      <c r="H3" s="40"/>
    </row>
    <row r="4" spans="1:8" x14ac:dyDescent="0.2">
      <c r="A4" s="17">
        <v>1</v>
      </c>
      <c r="B4" s="18">
        <v>2</v>
      </c>
      <c r="C4" s="18">
        <v>3</v>
      </c>
      <c r="D4" s="18">
        <v>4</v>
      </c>
      <c r="E4" s="29">
        <v>4</v>
      </c>
      <c r="F4" s="16">
        <v>6</v>
      </c>
      <c r="G4" s="16">
        <v>7</v>
      </c>
      <c r="H4" s="16">
        <v>8</v>
      </c>
    </row>
    <row r="5" spans="1:8" ht="26.25" customHeight="1" x14ac:dyDescent="0.2">
      <c r="A5" s="7" t="s">
        <v>17</v>
      </c>
      <c r="B5" s="28" t="s">
        <v>45</v>
      </c>
      <c r="C5" s="26">
        <f>SUM(C6,C19)</f>
        <v>243302.2</v>
      </c>
      <c r="D5" s="26">
        <f>SUM(D6,D19)</f>
        <v>172918.09999999998</v>
      </c>
      <c r="E5" s="30">
        <f>SUM(E6,E19)</f>
        <v>173398.80000000002</v>
      </c>
      <c r="F5" s="26">
        <f>D5/C5*100</f>
        <v>71.071326112135438</v>
      </c>
      <c r="G5" s="26">
        <f>D5-E5</f>
        <v>-480.70000000004075</v>
      </c>
      <c r="H5" s="26">
        <f>D5/E5*100</f>
        <v>99.722777781622455</v>
      </c>
    </row>
    <row r="6" spans="1:8" ht="30.75" customHeight="1" x14ac:dyDescent="0.2">
      <c r="A6" s="6"/>
      <c r="B6" s="27" t="s">
        <v>14</v>
      </c>
      <c r="C6" s="26">
        <f>SUM(C7,C9,C10,C15,C18,)</f>
        <v>236440.2</v>
      </c>
      <c r="D6" s="26">
        <f t="shared" ref="D6:E6" si="0">SUM(D7,D9,D10,D15,D18,)</f>
        <v>157115.29999999999</v>
      </c>
      <c r="E6" s="30">
        <f t="shared" si="0"/>
        <v>161114.80000000002</v>
      </c>
      <c r="F6" s="26">
        <f>D6/C6*100</f>
        <v>66.450332896013435</v>
      </c>
      <c r="G6" s="26">
        <f>D6-E6</f>
        <v>-3999.5000000000291</v>
      </c>
      <c r="H6" s="26">
        <f>D6/E6*100</f>
        <v>97.517608562341863</v>
      </c>
    </row>
    <row r="7" spans="1:8" ht="16.5" customHeight="1" x14ac:dyDescent="0.25">
      <c r="A7" s="7" t="s">
        <v>18</v>
      </c>
      <c r="B7" s="12" t="s">
        <v>0</v>
      </c>
      <c r="C7" s="21">
        <f>C8</f>
        <v>172636.2</v>
      </c>
      <c r="D7" s="21">
        <f t="shared" ref="D7:E7" si="1">D8</f>
        <v>117179.2</v>
      </c>
      <c r="E7" s="31">
        <f t="shared" si="1"/>
        <v>114570.8</v>
      </c>
      <c r="F7" s="22">
        <f t="shared" ref="F7:F42" si="2">D7/C7*100</f>
        <v>67.876378187193637</v>
      </c>
      <c r="G7" s="22">
        <f t="shared" ref="G7:G42" si="3">D7-E7</f>
        <v>2608.3999999999942</v>
      </c>
      <c r="H7" s="22">
        <f t="shared" ref="H7:H41" si="4">D7/E7*100</f>
        <v>102.27667084457819</v>
      </c>
    </row>
    <row r="8" spans="1:8" ht="16.5" x14ac:dyDescent="0.25">
      <c r="A8" s="7" t="s">
        <v>19</v>
      </c>
      <c r="B8" s="4" t="s">
        <v>1</v>
      </c>
      <c r="C8" s="21">
        <v>172636.2</v>
      </c>
      <c r="D8" s="21">
        <v>117179.2</v>
      </c>
      <c r="E8" s="32">
        <v>114570.8</v>
      </c>
      <c r="F8" s="22">
        <f t="shared" si="2"/>
        <v>67.876378187193637</v>
      </c>
      <c r="G8" s="22">
        <f t="shared" si="3"/>
        <v>2608.3999999999942</v>
      </c>
      <c r="H8" s="22">
        <f t="shared" si="4"/>
        <v>102.27667084457819</v>
      </c>
    </row>
    <row r="9" spans="1:8" ht="16.5" x14ac:dyDescent="0.25">
      <c r="A9" s="7" t="s">
        <v>37</v>
      </c>
      <c r="B9" s="12" t="s">
        <v>36</v>
      </c>
      <c r="C9" s="23">
        <v>20064</v>
      </c>
      <c r="D9" s="23">
        <v>15987.8</v>
      </c>
      <c r="E9" s="33">
        <v>14825.8</v>
      </c>
      <c r="F9" s="20">
        <f t="shared" si="2"/>
        <v>79.68401116427431</v>
      </c>
      <c r="G9" s="20">
        <f t="shared" si="3"/>
        <v>1162</v>
      </c>
      <c r="H9" s="20">
        <f t="shared" si="4"/>
        <v>107.83768835408544</v>
      </c>
    </row>
    <row r="10" spans="1:8" ht="16.5" x14ac:dyDescent="0.25">
      <c r="A10" s="7" t="s">
        <v>20</v>
      </c>
      <c r="B10" s="13" t="s">
        <v>2</v>
      </c>
      <c r="C10" s="23">
        <f>C11+C12+C13+C14</f>
        <v>34767</v>
      </c>
      <c r="D10" s="23">
        <f>D11+D12+D13+D14</f>
        <v>20758.800000000003</v>
      </c>
      <c r="E10" s="34">
        <f t="shared" ref="E10" si="5">E11+E12+E13+E14</f>
        <v>30338.6</v>
      </c>
      <c r="F10" s="22">
        <f t="shared" si="2"/>
        <v>59.708344119423593</v>
      </c>
      <c r="G10" s="20">
        <f t="shared" si="3"/>
        <v>-9579.7999999999956</v>
      </c>
      <c r="H10" s="22">
        <f t="shared" si="4"/>
        <v>68.423724232495914</v>
      </c>
    </row>
    <row r="11" spans="1:8" ht="27" x14ac:dyDescent="0.25">
      <c r="A11" s="7" t="s">
        <v>38</v>
      </c>
      <c r="B11" s="4" t="s">
        <v>39</v>
      </c>
      <c r="C11" s="21">
        <v>32242</v>
      </c>
      <c r="D11" s="21">
        <v>20217.400000000001</v>
      </c>
      <c r="E11" s="31">
        <v>28314.3</v>
      </c>
      <c r="F11" s="22">
        <f t="shared" si="2"/>
        <v>62.705167173252285</v>
      </c>
      <c r="G11" s="22">
        <f t="shared" si="3"/>
        <v>-8096.8999999999978</v>
      </c>
      <c r="H11" s="22">
        <f t="shared" si="4"/>
        <v>71.403495760092966</v>
      </c>
    </row>
    <row r="12" spans="1:8" ht="27" x14ac:dyDescent="0.25">
      <c r="A12" s="7" t="s">
        <v>32</v>
      </c>
      <c r="B12" s="4" t="s">
        <v>3</v>
      </c>
      <c r="C12" s="21">
        <v>0</v>
      </c>
      <c r="D12" s="21">
        <v>-211.3</v>
      </c>
      <c r="E12" s="31">
        <v>-5.4</v>
      </c>
      <c r="F12" s="22" t="e">
        <f t="shared" si="2"/>
        <v>#DIV/0!</v>
      </c>
      <c r="G12" s="22">
        <f t="shared" si="3"/>
        <v>-205.9</v>
      </c>
      <c r="H12" s="22">
        <f t="shared" si="4"/>
        <v>3912.9629629629626</v>
      </c>
    </row>
    <row r="13" spans="1:8" ht="16.5" x14ac:dyDescent="0.25">
      <c r="A13" s="7" t="s">
        <v>31</v>
      </c>
      <c r="B13" s="4" t="s">
        <v>13</v>
      </c>
      <c r="C13" s="22">
        <v>1175</v>
      </c>
      <c r="D13" s="21">
        <v>400.3</v>
      </c>
      <c r="E13" s="31">
        <v>1116.8</v>
      </c>
      <c r="F13" s="22">
        <f t="shared" si="2"/>
        <v>34.068085106382981</v>
      </c>
      <c r="G13" s="22">
        <f t="shared" si="3"/>
        <v>-716.5</v>
      </c>
      <c r="H13" s="22">
        <f t="shared" si="4"/>
        <v>35.843481375358166</v>
      </c>
    </row>
    <row r="14" spans="1:8" ht="40.5" x14ac:dyDescent="0.25">
      <c r="A14" s="7" t="s">
        <v>33</v>
      </c>
      <c r="B14" s="4" t="s">
        <v>53</v>
      </c>
      <c r="C14" s="22">
        <v>1350</v>
      </c>
      <c r="D14" s="21">
        <v>352.4</v>
      </c>
      <c r="E14" s="31">
        <v>912.9</v>
      </c>
      <c r="F14" s="22">
        <f t="shared" si="2"/>
        <v>26.103703703703701</v>
      </c>
      <c r="G14" s="22">
        <f t="shared" si="3"/>
        <v>-560.5</v>
      </c>
      <c r="H14" s="22">
        <f t="shared" si="4"/>
        <v>38.602256545076131</v>
      </c>
    </row>
    <row r="15" spans="1:8" ht="16.5" x14ac:dyDescent="0.25">
      <c r="A15" s="7" t="s">
        <v>54</v>
      </c>
      <c r="B15" s="12" t="s">
        <v>55</v>
      </c>
      <c r="C15" s="20">
        <f>SUM(C16:C17)</f>
        <v>7306</v>
      </c>
      <c r="D15" s="20">
        <f>SUM(D16:D17)</f>
        <v>2342.8000000000002</v>
      </c>
      <c r="E15" s="35">
        <f>SUM(E16:E17)</f>
        <v>0.1</v>
      </c>
      <c r="F15" s="20">
        <f t="shared" si="2"/>
        <v>32.066794415548863</v>
      </c>
      <c r="G15" s="20">
        <f t="shared" si="3"/>
        <v>2342.7000000000003</v>
      </c>
      <c r="H15" s="20">
        <v>0</v>
      </c>
    </row>
    <row r="16" spans="1:8" ht="16.5" x14ac:dyDescent="0.25">
      <c r="A16" s="7" t="s">
        <v>58</v>
      </c>
      <c r="B16" s="4" t="s">
        <v>57</v>
      </c>
      <c r="C16" s="22">
        <v>3503</v>
      </c>
      <c r="D16" s="21">
        <v>569.9</v>
      </c>
      <c r="E16" s="31">
        <v>0</v>
      </c>
      <c r="F16" s="22">
        <f t="shared" si="2"/>
        <v>16.268912360833571</v>
      </c>
      <c r="G16" s="22">
        <f t="shared" si="3"/>
        <v>569.9</v>
      </c>
      <c r="H16" s="22">
        <v>0</v>
      </c>
    </row>
    <row r="17" spans="1:10" ht="16.5" x14ac:dyDescent="0.25">
      <c r="A17" s="7" t="s">
        <v>59</v>
      </c>
      <c r="B17" s="4" t="s">
        <v>56</v>
      </c>
      <c r="C17" s="22">
        <v>3803</v>
      </c>
      <c r="D17" s="21">
        <v>1772.9</v>
      </c>
      <c r="E17" s="31">
        <v>0.1</v>
      </c>
      <c r="F17" s="22">
        <f t="shared" si="2"/>
        <v>46.618459111227978</v>
      </c>
      <c r="G17" s="22">
        <f t="shared" si="3"/>
        <v>1772.8000000000002</v>
      </c>
      <c r="H17" s="22">
        <v>0</v>
      </c>
    </row>
    <row r="18" spans="1:10" ht="16.5" x14ac:dyDescent="0.25">
      <c r="A18" s="7" t="s">
        <v>21</v>
      </c>
      <c r="B18" s="13" t="s">
        <v>4</v>
      </c>
      <c r="C18" s="20">
        <v>1667</v>
      </c>
      <c r="D18" s="20">
        <v>846.7</v>
      </c>
      <c r="E18" s="35">
        <v>1379.5</v>
      </c>
      <c r="F18" s="20">
        <f t="shared" si="2"/>
        <v>50.791841631673677</v>
      </c>
      <c r="G18" s="20">
        <f t="shared" si="3"/>
        <v>-532.79999999999995</v>
      </c>
      <c r="H18" s="20">
        <f t="shared" si="4"/>
        <v>61.377310619789782</v>
      </c>
    </row>
    <row r="19" spans="1:10" ht="36" customHeight="1" x14ac:dyDescent="0.2">
      <c r="A19" s="7"/>
      <c r="B19" s="25" t="s">
        <v>15</v>
      </c>
      <c r="C19" s="26">
        <f>C27+C20+C25+C28+C31+C32</f>
        <v>6862</v>
      </c>
      <c r="D19" s="26">
        <f>D27+D20+D25+D28+D31+D32</f>
        <v>15802.800000000001</v>
      </c>
      <c r="E19" s="30">
        <f>E27+E20+E25+E28+E31+E32</f>
        <v>12284</v>
      </c>
      <c r="F19" s="26">
        <f t="shared" si="2"/>
        <v>230.29437481783739</v>
      </c>
      <c r="G19" s="26">
        <f t="shared" si="3"/>
        <v>3518.8000000000011</v>
      </c>
      <c r="H19" s="26">
        <f t="shared" si="4"/>
        <v>128.64539238033214</v>
      </c>
    </row>
    <row r="20" spans="1:10" ht="54" x14ac:dyDescent="0.25">
      <c r="A20" s="7" t="s">
        <v>22</v>
      </c>
      <c r="B20" s="12" t="s">
        <v>5</v>
      </c>
      <c r="C20" s="20">
        <f>C21+C22+C23+C24</f>
        <v>4749</v>
      </c>
      <c r="D20" s="20">
        <f t="shared" ref="D20:E20" si="6">D21+D22+D23+D24</f>
        <v>3804.4</v>
      </c>
      <c r="E20" s="35">
        <f t="shared" si="6"/>
        <v>3394.6</v>
      </c>
      <c r="F20" s="20">
        <f t="shared" si="2"/>
        <v>80.109496736154981</v>
      </c>
      <c r="G20" s="20">
        <f t="shared" si="3"/>
        <v>409.80000000000018</v>
      </c>
      <c r="H20" s="20">
        <f t="shared" si="4"/>
        <v>112.07211453484946</v>
      </c>
    </row>
    <row r="21" spans="1:10" ht="67.5" x14ac:dyDescent="0.25">
      <c r="A21" s="7" t="s">
        <v>61</v>
      </c>
      <c r="B21" s="4" t="s">
        <v>64</v>
      </c>
      <c r="C21" s="22">
        <v>2700</v>
      </c>
      <c r="D21" s="22">
        <v>2207.5</v>
      </c>
      <c r="E21" s="36">
        <v>2611.9</v>
      </c>
      <c r="F21" s="22">
        <f t="shared" si="2"/>
        <v>81.759259259259252</v>
      </c>
      <c r="G21" s="22">
        <f t="shared" si="3"/>
        <v>-404.40000000000009</v>
      </c>
      <c r="H21" s="22">
        <f t="shared" si="4"/>
        <v>84.517018262567476</v>
      </c>
    </row>
    <row r="22" spans="1:10" ht="72" customHeight="1" x14ac:dyDescent="0.25">
      <c r="A22" s="7" t="s">
        <v>62</v>
      </c>
      <c r="B22" s="4" t="s">
        <v>63</v>
      </c>
      <c r="C22" s="22">
        <v>194</v>
      </c>
      <c r="D22" s="22">
        <v>123.6</v>
      </c>
      <c r="E22" s="36">
        <v>0</v>
      </c>
      <c r="F22" s="22">
        <f t="shared" si="2"/>
        <v>63.711340206185561</v>
      </c>
      <c r="G22" s="22">
        <f t="shared" si="3"/>
        <v>123.6</v>
      </c>
      <c r="H22" s="22" t="e">
        <f t="shared" si="4"/>
        <v>#DIV/0!</v>
      </c>
    </row>
    <row r="23" spans="1:10" ht="40.5" x14ac:dyDescent="0.25">
      <c r="A23" s="7" t="s">
        <v>65</v>
      </c>
      <c r="B23" s="4" t="s">
        <v>66</v>
      </c>
      <c r="C23" s="22">
        <v>1265</v>
      </c>
      <c r="D23" s="21">
        <v>894.9</v>
      </c>
      <c r="E23" s="31">
        <v>309</v>
      </c>
      <c r="F23" s="22">
        <f t="shared" si="2"/>
        <v>70.743083003952563</v>
      </c>
      <c r="G23" s="22">
        <f t="shared" si="3"/>
        <v>585.9</v>
      </c>
      <c r="H23" s="22">
        <f t="shared" si="4"/>
        <v>289.61165048543688</v>
      </c>
    </row>
    <row r="24" spans="1:10" ht="40.5" x14ac:dyDescent="0.25">
      <c r="A24" s="7" t="s">
        <v>60</v>
      </c>
      <c r="B24" s="4" t="s">
        <v>16</v>
      </c>
      <c r="C24" s="22">
        <v>590</v>
      </c>
      <c r="D24" s="21">
        <v>578.4</v>
      </c>
      <c r="E24" s="31">
        <v>473.7</v>
      </c>
      <c r="F24" s="22">
        <f t="shared" si="2"/>
        <v>98.033898305084747</v>
      </c>
      <c r="G24" s="22">
        <f t="shared" si="3"/>
        <v>104.69999999999999</v>
      </c>
      <c r="H24" s="22">
        <f t="shared" si="4"/>
        <v>122.102596580114</v>
      </c>
      <c r="J24" s="19"/>
    </row>
    <row r="25" spans="1:10" ht="27" x14ac:dyDescent="0.25">
      <c r="A25" s="7" t="s">
        <v>23</v>
      </c>
      <c r="B25" s="13" t="s">
        <v>6</v>
      </c>
      <c r="C25" s="20">
        <f>C26</f>
        <v>142</v>
      </c>
      <c r="D25" s="20">
        <f>D26</f>
        <v>125.3</v>
      </c>
      <c r="E25" s="35">
        <f>E26</f>
        <v>107.5</v>
      </c>
      <c r="F25" s="20">
        <f t="shared" si="2"/>
        <v>88.239436619718305</v>
      </c>
      <c r="G25" s="20">
        <f t="shared" si="3"/>
        <v>17.799999999999997</v>
      </c>
      <c r="H25" s="20">
        <f t="shared" si="4"/>
        <v>116.55813953488372</v>
      </c>
    </row>
    <row r="26" spans="1:10" ht="27" x14ac:dyDescent="0.25">
      <c r="A26" s="7" t="s">
        <v>24</v>
      </c>
      <c r="B26" s="15" t="s">
        <v>7</v>
      </c>
      <c r="C26" s="22">
        <v>142</v>
      </c>
      <c r="D26" s="21">
        <v>125.3</v>
      </c>
      <c r="E26" s="31">
        <v>107.5</v>
      </c>
      <c r="F26" s="22">
        <f t="shared" si="2"/>
        <v>88.239436619718305</v>
      </c>
      <c r="G26" s="22">
        <f t="shared" si="3"/>
        <v>17.799999999999997</v>
      </c>
      <c r="H26" s="22">
        <f t="shared" si="4"/>
        <v>116.55813953488372</v>
      </c>
    </row>
    <row r="27" spans="1:10" ht="27" x14ac:dyDescent="0.25">
      <c r="A27" s="7" t="s">
        <v>30</v>
      </c>
      <c r="B27" s="15" t="s">
        <v>67</v>
      </c>
      <c r="C27" s="22">
        <v>10</v>
      </c>
      <c r="D27" s="21">
        <v>30</v>
      </c>
      <c r="E27" s="31">
        <v>21.9</v>
      </c>
      <c r="F27" s="22">
        <f t="shared" si="2"/>
        <v>300</v>
      </c>
      <c r="G27" s="22">
        <f t="shared" si="3"/>
        <v>8.1000000000000014</v>
      </c>
      <c r="H27" s="22">
        <f t="shared" si="4"/>
        <v>136.98630136986304</v>
      </c>
    </row>
    <row r="28" spans="1:10" ht="27" x14ac:dyDescent="0.25">
      <c r="A28" s="7" t="s">
        <v>25</v>
      </c>
      <c r="B28" s="12" t="s">
        <v>8</v>
      </c>
      <c r="C28" s="20">
        <f>C29+C30</f>
        <v>418</v>
      </c>
      <c r="D28" s="20">
        <f>D29+D30</f>
        <v>696.6</v>
      </c>
      <c r="E28" s="35">
        <f>E29+E30</f>
        <v>820.6</v>
      </c>
      <c r="F28" s="20">
        <f t="shared" si="2"/>
        <v>166.6507177033493</v>
      </c>
      <c r="G28" s="20">
        <f t="shared" si="3"/>
        <v>-124</v>
      </c>
      <c r="H28" s="20">
        <f t="shared" si="4"/>
        <v>84.889105532537172</v>
      </c>
    </row>
    <row r="29" spans="1:10" ht="54" x14ac:dyDescent="0.25">
      <c r="A29" s="7" t="s">
        <v>68</v>
      </c>
      <c r="B29" s="4" t="s">
        <v>48</v>
      </c>
      <c r="C29" s="22">
        <v>0</v>
      </c>
      <c r="D29" s="21">
        <v>309</v>
      </c>
      <c r="E29" s="31">
        <v>14.1</v>
      </c>
      <c r="F29" s="22" t="e">
        <f t="shared" si="2"/>
        <v>#DIV/0!</v>
      </c>
      <c r="G29" s="22">
        <f t="shared" si="3"/>
        <v>294.89999999999998</v>
      </c>
      <c r="H29" s="22">
        <f t="shared" si="4"/>
        <v>2191.489361702128</v>
      </c>
    </row>
    <row r="30" spans="1:10" ht="16.5" x14ac:dyDescent="0.25">
      <c r="A30" s="7" t="s">
        <v>43</v>
      </c>
      <c r="B30" s="4" t="s">
        <v>44</v>
      </c>
      <c r="C30" s="22">
        <v>418</v>
      </c>
      <c r="D30" s="21">
        <v>387.6</v>
      </c>
      <c r="E30" s="31">
        <v>806.5</v>
      </c>
      <c r="F30" s="22">
        <f t="shared" si="2"/>
        <v>92.727272727272734</v>
      </c>
      <c r="G30" s="22">
        <f t="shared" si="3"/>
        <v>-418.9</v>
      </c>
      <c r="H30" s="22">
        <f t="shared" si="4"/>
        <v>48.059516429014259</v>
      </c>
    </row>
    <row r="31" spans="1:10" ht="27" x14ac:dyDescent="0.25">
      <c r="A31" s="7" t="s">
        <v>26</v>
      </c>
      <c r="B31" s="13" t="s">
        <v>9</v>
      </c>
      <c r="C31" s="20">
        <v>1543</v>
      </c>
      <c r="D31" s="23">
        <v>11146.9</v>
      </c>
      <c r="E31" s="34">
        <v>7904.4</v>
      </c>
      <c r="F31" s="20">
        <f t="shared" si="2"/>
        <v>722.41736876215168</v>
      </c>
      <c r="G31" s="20">
        <f t="shared" si="3"/>
        <v>3242.5</v>
      </c>
      <c r="H31" s="20">
        <f t="shared" si="4"/>
        <v>141.02145640402816</v>
      </c>
    </row>
    <row r="32" spans="1:10" ht="16.5" x14ac:dyDescent="0.25">
      <c r="A32" s="7" t="s">
        <v>27</v>
      </c>
      <c r="B32" s="13" t="s">
        <v>10</v>
      </c>
      <c r="C32" s="20">
        <v>0</v>
      </c>
      <c r="D32" s="23">
        <v>-0.4</v>
      </c>
      <c r="E32" s="34">
        <v>35</v>
      </c>
      <c r="F32" s="20" t="e">
        <f t="shared" si="2"/>
        <v>#DIV/0!</v>
      </c>
      <c r="G32" s="20">
        <f t="shared" si="3"/>
        <v>-35.4</v>
      </c>
      <c r="H32" s="20">
        <f t="shared" si="4"/>
        <v>-1.1428571428571428</v>
      </c>
    </row>
    <row r="33" spans="1:8" ht="38.25" customHeight="1" x14ac:dyDescent="0.2">
      <c r="A33" s="6" t="s">
        <v>28</v>
      </c>
      <c r="B33" s="13" t="s">
        <v>11</v>
      </c>
      <c r="C33" s="26">
        <f>C34+C35+C36+C37+C40+C38+C39</f>
        <v>824633.5</v>
      </c>
      <c r="D33" s="26">
        <f>D34+D35+D36+D37+D40+D38+D39</f>
        <v>463495.09999999992</v>
      </c>
      <c r="E33" s="30">
        <f t="shared" ref="E33" si="7">E34+E35+E36+E37+E40+E38</f>
        <v>338151.40000000008</v>
      </c>
      <c r="F33" s="26">
        <f t="shared" si="2"/>
        <v>56.2061934180457</v>
      </c>
      <c r="G33" s="26">
        <f t="shared" si="3"/>
        <v>125343.69999999984</v>
      </c>
      <c r="H33" s="26">
        <f t="shared" si="4"/>
        <v>137.0673313787847</v>
      </c>
    </row>
    <row r="34" spans="1:8" ht="16.5" x14ac:dyDescent="0.25">
      <c r="A34" s="7" t="s">
        <v>50</v>
      </c>
      <c r="B34" s="9" t="s">
        <v>34</v>
      </c>
      <c r="C34" s="24">
        <v>192792.9</v>
      </c>
      <c r="D34" s="21">
        <v>131649.29999999999</v>
      </c>
      <c r="E34" s="31">
        <v>101275.3</v>
      </c>
      <c r="F34" s="22">
        <f t="shared" si="2"/>
        <v>68.285346607681092</v>
      </c>
      <c r="G34" s="22">
        <f t="shared" si="3"/>
        <v>30373.999999999985</v>
      </c>
      <c r="H34" s="22">
        <f t="shared" si="4"/>
        <v>129.99151816879336</v>
      </c>
    </row>
    <row r="35" spans="1:8" ht="16.5" x14ac:dyDescent="0.25">
      <c r="A35" s="7" t="s">
        <v>40</v>
      </c>
      <c r="B35" s="4" t="s">
        <v>69</v>
      </c>
      <c r="C35" s="24">
        <v>387940.8</v>
      </c>
      <c r="D35" s="21">
        <v>160728.4</v>
      </c>
      <c r="E35" s="31">
        <v>71387.600000000006</v>
      </c>
      <c r="F35" s="22">
        <f t="shared" si="2"/>
        <v>41.431166817205103</v>
      </c>
      <c r="G35" s="22">
        <f t="shared" si="3"/>
        <v>89340.799999999988</v>
      </c>
      <c r="H35" s="22">
        <f t="shared" si="4"/>
        <v>225.14890541214436</v>
      </c>
    </row>
    <row r="36" spans="1:8" ht="16.5" x14ac:dyDescent="0.25">
      <c r="A36" s="7" t="s">
        <v>41</v>
      </c>
      <c r="B36" s="5" t="s">
        <v>70</v>
      </c>
      <c r="C36" s="24">
        <v>240464.3</v>
      </c>
      <c r="D36" s="21">
        <v>168395.1</v>
      </c>
      <c r="E36" s="31">
        <v>163465.79999999999</v>
      </c>
      <c r="F36" s="22">
        <f t="shared" si="2"/>
        <v>70.029147777861425</v>
      </c>
      <c r="G36" s="22">
        <f t="shared" si="3"/>
        <v>4929.3000000000175</v>
      </c>
      <c r="H36" s="22">
        <f t="shared" si="4"/>
        <v>103.01549314902567</v>
      </c>
    </row>
    <row r="37" spans="1:8" ht="16.5" x14ac:dyDescent="0.25">
      <c r="A37" s="7" t="s">
        <v>42</v>
      </c>
      <c r="B37" s="5" t="s">
        <v>71</v>
      </c>
      <c r="C37" s="24">
        <v>352.1</v>
      </c>
      <c r="D37" s="21">
        <v>352.1</v>
      </c>
      <c r="E37" s="31">
        <v>454.4</v>
      </c>
      <c r="F37" s="22">
        <f t="shared" si="2"/>
        <v>100</v>
      </c>
      <c r="G37" s="22">
        <f t="shared" si="3"/>
        <v>-102.29999999999995</v>
      </c>
      <c r="H37" s="22">
        <f t="shared" si="4"/>
        <v>77.486795774647902</v>
      </c>
    </row>
    <row r="38" spans="1:8" ht="27" x14ac:dyDescent="0.25">
      <c r="A38" s="7" t="s">
        <v>46</v>
      </c>
      <c r="B38" s="4" t="s">
        <v>47</v>
      </c>
      <c r="C38" s="24">
        <v>2125.4</v>
      </c>
      <c r="D38" s="21">
        <v>1594.1</v>
      </c>
      <c r="E38" s="31">
        <v>1569.9</v>
      </c>
      <c r="F38" s="22">
        <f t="shared" si="2"/>
        <v>75.002352498353247</v>
      </c>
      <c r="G38" s="22">
        <f t="shared" si="3"/>
        <v>24.199999999999818</v>
      </c>
      <c r="H38" s="22">
        <f t="shared" si="4"/>
        <v>101.54149945856423</v>
      </c>
    </row>
    <row r="39" spans="1:8" ht="16.5" x14ac:dyDescent="0.25">
      <c r="A39" s="7" t="s">
        <v>73</v>
      </c>
      <c r="B39" s="4" t="s">
        <v>74</v>
      </c>
      <c r="C39" s="24">
        <v>958</v>
      </c>
      <c r="D39" s="21">
        <v>902.2</v>
      </c>
      <c r="E39" s="31">
        <v>0</v>
      </c>
      <c r="F39" s="22">
        <f t="shared" si="2"/>
        <v>94.17536534446765</v>
      </c>
      <c r="G39" s="22">
        <f t="shared" si="3"/>
        <v>902.2</v>
      </c>
      <c r="H39" s="22" t="e">
        <f t="shared" si="4"/>
        <v>#DIV/0!</v>
      </c>
    </row>
    <row r="40" spans="1:8" ht="40.5" x14ac:dyDescent="0.25">
      <c r="A40" s="8" t="s">
        <v>51</v>
      </c>
      <c r="B40" s="4" t="s">
        <v>72</v>
      </c>
      <c r="C40" s="22">
        <v>0</v>
      </c>
      <c r="D40" s="22">
        <v>-126.1</v>
      </c>
      <c r="E40" s="36">
        <v>-1.6</v>
      </c>
      <c r="F40" s="22" t="e">
        <f t="shared" si="2"/>
        <v>#DIV/0!</v>
      </c>
      <c r="G40" s="22">
        <f t="shared" si="3"/>
        <v>-124.5</v>
      </c>
      <c r="H40" s="22">
        <f t="shared" si="4"/>
        <v>7881.2499999999982</v>
      </c>
    </row>
    <row r="41" spans="1:8" ht="16.5" x14ac:dyDescent="0.25">
      <c r="A41" s="2"/>
      <c r="B41" s="14" t="s">
        <v>35</v>
      </c>
      <c r="C41" s="20">
        <f>C33+C5</f>
        <v>1067935.7</v>
      </c>
      <c r="D41" s="20">
        <f>D33+D5</f>
        <v>636413.19999999995</v>
      </c>
      <c r="E41" s="35">
        <f>E33+E5</f>
        <v>511550.20000000007</v>
      </c>
      <c r="F41" s="20">
        <f t="shared" si="2"/>
        <v>59.592838782334923</v>
      </c>
      <c r="G41" s="20">
        <f t="shared" si="3"/>
        <v>124862.99999999988</v>
      </c>
      <c r="H41" s="20">
        <f t="shared" si="4"/>
        <v>124.40874815414007</v>
      </c>
    </row>
    <row r="42" spans="1:8" ht="1.1499999999999999" hidden="1" customHeight="1" x14ac:dyDescent="0.25">
      <c r="A42" s="2"/>
      <c r="B42" s="10" t="s">
        <v>35</v>
      </c>
      <c r="C42" s="10"/>
      <c r="D42" s="11"/>
      <c r="E42" s="37" t="e">
        <f>SUM(E5,#REF!)</f>
        <v>#REF!</v>
      </c>
      <c r="F42" s="3" t="e">
        <f t="shared" si="2"/>
        <v>#DIV/0!</v>
      </c>
      <c r="G42" s="3" t="e">
        <f t="shared" si="3"/>
        <v>#REF!</v>
      </c>
    </row>
  </sheetData>
  <mergeCells count="9">
    <mergeCell ref="H2:H3"/>
    <mergeCell ref="A1:H1"/>
    <mergeCell ref="A2:A3"/>
    <mergeCell ref="B2:B3"/>
    <mergeCell ref="C2:C3"/>
    <mergeCell ref="D2:D3"/>
    <mergeCell ref="E2:E3"/>
    <mergeCell ref="F2:F3"/>
    <mergeCell ref="G2:G3"/>
  </mergeCells>
  <pageMargins left="0.51181102362204722" right="0.11811023622047245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(3)</vt:lpstr>
      <vt:lpstr>'Отчет (3)'!бЮДЖЕТ_2005_НОВ.КЛ.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Пользователь</cp:lastModifiedBy>
  <cp:lastPrinted>2023-07-20T11:47:26Z</cp:lastPrinted>
  <dcterms:created xsi:type="dcterms:W3CDTF">2004-12-09T07:13:42Z</dcterms:created>
  <dcterms:modified xsi:type="dcterms:W3CDTF">2023-10-19T11:04:25Z</dcterms:modified>
</cp:coreProperties>
</file>