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506" windowWidth="21765" windowHeight="12540" activeTab="0"/>
  </bookViews>
  <sheets>
    <sheet name="Лист1" sheetId="1" r:id="rId1"/>
  </sheets>
  <definedNames>
    <definedName name="__bookmark_4">#REF!</definedName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<sst xmlns="http://schemas.openxmlformats.org/spreadsheetml/2006/main" count="81" uniqueCount="77">
  <si>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</si>
  <si>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</si>
  <si>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</si>
  <si>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</si>
  <si>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</si>
  <si>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</si>
  <si>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</si>
  <si>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</si>
  <si>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</si>
  <si>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</si>
  <si>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</si>
  <si>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</si>
  <si>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</si>
  <si>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</si>
  <si>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</si>
  <si>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</si>
  <si>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</si>
  <si>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</si>
  <si>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</si>
  <si>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</si>
  <si>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</si>
  <si>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</si>
  <si>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</si>
  <si>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</si>
  <si>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</si>
  <si>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</si>
  <si>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</si>
  <si>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</si>
  <si>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</si>
  <si>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</si>
  <si>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</si>
  <si>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</si>
  <si>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</si>
  <si>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</si>
  <si>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</si>
  <si>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</si>
  <si>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</si>
  <si>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</si>
  <si>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</si>
  <si>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</si>
  <si>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</si>
  <si>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</si>
  <si>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</si>
  <si>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</si>
  <si>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</si>
  <si>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</si>
  <si>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</si>
  <si>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</si>
  <si>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</si>
  <si>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</si>
  <si>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</si>
  <si>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</si>
  <si>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</si>
  <si>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</si>
  <si>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</si>
  <si>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</si>
  <si>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</si>
  <si>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</si>
  <si>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</si>
  <si>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</si>
  <si>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</si>
  <si>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</si>
  <si>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 xml:space="preserve">Молодежная политика </t>
  </si>
  <si>
    <t>Дополнительное образование детей</t>
  </si>
  <si>
    <t>Условно утверждаемые расходы</t>
  </si>
  <si>
    <t>Сбор, удаление отходов и очистка сточных вод</t>
  </si>
  <si>
    <t>2025 год</t>
  </si>
  <si>
    <t>Гражданская оборона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</si>
  <si>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</si>
  <si>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</si>
  <si>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 расходах  бюджета Верховажского муниципального округа по разделам и подразделам классификации расходов на 2024 год и плановый период 2025-2026гг в сравнении с ожидаемым исполнением  2023 года и отчетом бюджета Верховажского муниципального района за 2022 год</t>
  </si>
  <si>
    <t>Исполнение за 2022 год</t>
  </si>
  <si>
    <t>Ожидаемое исполнение  за 2023 год</t>
  </si>
  <si>
    <t>Бюджетные назначения на 2024 год (проект)</t>
  </si>
  <si>
    <t xml:space="preserve">Отношение 2024г к 2022г </t>
  </si>
  <si>
    <t>Отношение 2024г к 2023г</t>
  </si>
  <si>
    <t>2026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</si>
</sst>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&quot;###,##0.00"/>
    <numFmt numFmtId="173" formatCode="0.0%"/>
    <numFmt numFmtId="174" formatCode="0.0"/>
    <numFmt numFmtId="175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3" fontId="4" fillId="0" borderId="11" xfId="55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73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4" fillId="0" borderId="0" xfId="55" applyNumberFormat="1" applyFont="1" applyBorder="1" applyAlignment="1">
      <alignment horizontal="center" vertical="center" wrapText="1"/>
    </xf>
    <xf numFmtId="173" fontId="4" fillId="0" borderId="0" xfId="55" applyNumberFormat="1" applyFont="1" applyBorder="1" applyAlignment="1">
      <alignment horizontal="center" vertical="center" wrapText="1"/>
    </xf>
    <xf numFmtId="2" fontId="3" fillId="0" borderId="0" xfId="55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173" fontId="4" fillId="0" borderId="17" xfId="55" applyNumberFormat="1" applyFont="1" applyBorder="1" applyAlignment="1">
      <alignment horizontal="center" vertical="center" wrapText="1"/>
    </xf>
    <xf numFmtId="173" fontId="7" fillId="0" borderId="14" xfId="55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175" fontId="6" fillId="0" borderId="11" xfId="0" applyNumberFormat="1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 wrapText="1"/>
    </xf>
    <xf numFmtId="175" fontId="10" fillId="0" borderId="18" xfId="0" applyNumberFormat="1" applyFont="1" applyBorder="1" applyAlignment="1">
      <alignment horizontal="center" vertical="top" wrapText="1"/>
    </xf>
    <xf numFmtId="175" fontId="6" fillId="0" borderId="14" xfId="0" applyNumberFormat="1" applyFont="1" applyBorder="1" applyAlignment="1">
      <alignment horizontal="center" vertical="center" wrapText="1"/>
    </xf>
    <xf numFmtId="175" fontId="10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left" vertical="top" wrapText="1"/>
    </xf>
    <xf numFmtId="175" fontId="3" fillId="0" borderId="20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 wrapText="1"/>
    </xf>
    <xf numFmtId="175" fontId="3" fillId="0" borderId="1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3" fontId="7" fillId="0" borderId="11" xfId="55" applyNumberFormat="1" applyFont="1" applyFill="1" applyBorder="1" applyAlignment="1">
      <alignment horizontal="center" vertical="center" wrapText="1"/>
    </xf>
    <xf numFmtId="173" fontId="4" fillId="0" borderId="11" xfId="55" applyNumberFormat="1" applyFont="1" applyFill="1" applyBorder="1" applyAlignment="1">
      <alignment horizontal="center" vertical="center" wrapText="1"/>
    </xf>
    <xf numFmtId="173" fontId="4" fillId="0" borderId="17" xfId="55" applyNumberFormat="1" applyFont="1" applyFill="1" applyBorder="1" applyAlignment="1">
      <alignment horizontal="center" vertical="center" wrapText="1"/>
    </xf>
    <xf numFmtId="173" fontId="7" fillId="0" borderId="14" xfId="55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5" fontId="10" fillId="0" borderId="18" xfId="0" applyNumberFormat="1" applyFont="1" applyFill="1" applyBorder="1" applyAlignment="1">
      <alignment horizontal="center" vertical="top" wrapText="1"/>
    </xf>
    <xf numFmtId="175" fontId="10" fillId="0" borderId="18" xfId="0" applyNumberFormat="1" applyFont="1" applyFill="1" applyBorder="1" applyAlignment="1">
      <alignment horizontal="center" vertical="center" wrapText="1"/>
    </xf>
    <xf numFmtId="175" fontId="11" fillId="0" borderId="18" xfId="0" applyNumberFormat="1" applyFont="1" applyFill="1" applyBorder="1" applyAlignment="1">
      <alignment horizontal="center" vertical="top" wrapText="1"/>
    </xf>
    <xf numFmtId="172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5" fontId="0" fillId="0" borderId="18" xfId="0" applyNumberFormat="1" applyFill="1" applyBorder="1" applyAlignment="1">
      <alignment/>
    </xf>
    <xf numFmtId="175" fontId="4" fillId="0" borderId="20" xfId="55" applyNumberFormat="1" applyFont="1" applyFill="1" applyBorder="1" applyAlignment="1">
      <alignment horizontal="center" vertical="center" wrapText="1"/>
    </xf>
    <xf numFmtId="175" fontId="11" fillId="0" borderId="23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120" zoomScaleSheetLayoutView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4" sqref="C34"/>
    </sheetView>
  </sheetViews>
  <sheetFormatPr defaultColWidth="9.140625" defaultRowHeight="12.75"/>
  <cols>
    <col min="1" max="1" width="42.57421875" style="0" customWidth="1"/>
    <col min="2" max="2" width="11.28125" style="50" customWidth="1"/>
    <col min="3" max="3" width="10.28125" style="75" customWidth="1"/>
    <col min="4" max="4" width="11.00390625" style="12" customWidth="1"/>
    <col min="5" max="5" width="11.140625" style="60" customWidth="1"/>
    <col min="6" max="6" width="10.28125" style="12" customWidth="1"/>
    <col min="7" max="7" width="10.421875" style="60" customWidth="1"/>
    <col min="8" max="8" width="10.28125" style="50" customWidth="1"/>
    <col min="9" max="9" width="10.28125" style="0" customWidth="1"/>
  </cols>
  <sheetData>
    <row r="1" spans="1:9" ht="51.75" customHeight="1">
      <c r="A1" s="76" t="s">
        <v>70</v>
      </c>
      <c r="B1" s="76"/>
      <c r="C1" s="76"/>
      <c r="D1" s="76"/>
      <c r="E1" s="76"/>
      <c r="F1" s="76"/>
      <c r="G1" s="76"/>
      <c r="H1" s="76"/>
      <c r="I1" s="21"/>
    </row>
    <row r="2" spans="1:9" ht="15" customHeight="1">
      <c r="A2" s="1"/>
      <c r="B2" s="39"/>
      <c r="C2" s="70"/>
      <c r="D2" s="2"/>
      <c r="E2" s="51"/>
      <c r="F2" s="2"/>
      <c r="G2" s="51"/>
      <c r="H2" s="51" t="s">
        <v>59</v>
      </c>
      <c r="I2" s="7"/>
    </row>
    <row r="3" spans="1:9" ht="48.75" customHeight="1">
      <c r="A3" s="3" t="s">
        <v>0</v>
      </c>
      <c r="B3" s="40" t="s">
        <v>71</v>
      </c>
      <c r="C3" s="71" t="s">
        <v>72</v>
      </c>
      <c r="D3" s="3" t="s">
        <v>73</v>
      </c>
      <c r="E3" s="52" t="s">
        <v>74</v>
      </c>
      <c r="F3" s="8" t="s">
        <v>75</v>
      </c>
      <c r="G3" s="52" t="s">
        <v>66</v>
      </c>
      <c r="H3" s="65" t="s">
        <v>76</v>
      </c>
      <c r="I3" s="22"/>
    </row>
    <row r="4" spans="1:9" ht="13.5" thickBot="1">
      <c r="A4" s="19" t="s">
        <v>1</v>
      </c>
      <c r="B4" s="41">
        <v>2</v>
      </c>
      <c r="C4" s="72">
        <v>3</v>
      </c>
      <c r="D4" s="4">
        <v>4</v>
      </c>
      <c r="E4" s="53">
        <v>5</v>
      </c>
      <c r="F4" s="4">
        <v>6</v>
      </c>
      <c r="G4" s="53">
        <v>7</v>
      </c>
      <c r="H4" s="53">
        <v>8</v>
      </c>
      <c r="I4" s="22"/>
    </row>
    <row r="5" spans="1:9" s="15" customFormat="1" ht="24" customHeight="1">
      <c r="A5" s="18" t="s">
        <v>60</v>
      </c>
      <c r="B5" s="42">
        <f>B6+B17+B19+B23+B34+B39+B44+B50+B53+B61+B66+B70+B73</f>
        <v>769554.0090000001</v>
      </c>
      <c r="C5" s="42">
        <f>C6+C17+C19+C23+C34+C39+C44+C50+C53+C61+C66+C70+C73</f>
        <v>1107500.7</v>
      </c>
      <c r="D5" s="34">
        <f>D6+D17+D19+D23+D34+D39+D44+D50+D53+D61+D66+D70+D73</f>
        <v>1066624.0999999999</v>
      </c>
      <c r="E5" s="54">
        <f>D5/B5</f>
        <v>1.3860289044378167</v>
      </c>
      <c r="F5" s="14">
        <f>D5/C5</f>
        <v>0.9630911294232138</v>
      </c>
      <c r="G5" s="42">
        <f>G6+G17+G19+G23+G34+G39+G44+G50+G53+G61+G66+G70+G73</f>
        <v>787066.2999999999</v>
      </c>
      <c r="H5" s="42">
        <f>H6+H17+H19+H23+H34+H39+H44+H50+H53+H61+H66+H70+H73</f>
        <v>792587.9</v>
      </c>
      <c r="I5" s="23"/>
    </row>
    <row r="6" spans="1:9" s="15" customFormat="1" ht="12.75">
      <c r="A6" s="13" t="s">
        <v>2</v>
      </c>
      <c r="B6" s="42">
        <f>SUM(B7:B14)</f>
        <v>78520.7</v>
      </c>
      <c r="C6" s="46">
        <f>SUM(C7:C14)</f>
        <v>110333.5</v>
      </c>
      <c r="D6" s="34">
        <f>SUM(D7:D14)</f>
        <v>111181.2</v>
      </c>
      <c r="E6" s="54">
        <f aca="true" t="shared" si="0" ref="E6:E68">D6/B6</f>
        <v>1.4159476418320265</v>
      </c>
      <c r="F6" s="14">
        <f aca="true" t="shared" si="1" ref="F6:F69">D6/C6</f>
        <v>1.0076830699651511</v>
      </c>
      <c r="G6" s="42">
        <f>SUM(G7:G14)</f>
        <v>109864.20000000001</v>
      </c>
      <c r="H6" s="42">
        <f>SUM(H7:H14)</f>
        <v>109672.8</v>
      </c>
      <c r="I6" s="23"/>
    </row>
    <row r="7" spans="1:9" ht="27" customHeight="1">
      <c r="A7" s="5" t="s">
        <v>61</v>
      </c>
      <c r="B7" s="43">
        <v>1682.9</v>
      </c>
      <c r="C7" s="43">
        <v>2205.2</v>
      </c>
      <c r="D7" s="35">
        <v>2243</v>
      </c>
      <c r="E7" s="55">
        <f t="shared" si="0"/>
        <v>1.3328183492780319</v>
      </c>
      <c r="F7" s="10">
        <f>D7/C7</f>
        <v>1.0171413023762017</v>
      </c>
      <c r="G7" s="43">
        <v>2276</v>
      </c>
      <c r="H7" s="43">
        <v>2256</v>
      </c>
      <c r="I7" s="20"/>
    </row>
    <row r="8" spans="1:9" ht="45.75" customHeight="1">
      <c r="A8" s="5" t="s">
        <v>3</v>
      </c>
      <c r="B8" s="43">
        <v>1628.8</v>
      </c>
      <c r="C8" s="43">
        <v>1962</v>
      </c>
      <c r="D8" s="35">
        <v>1915</v>
      </c>
      <c r="E8" s="55">
        <f t="shared" si="0"/>
        <v>1.1757121807465618</v>
      </c>
      <c r="F8" s="10">
        <f t="shared" si="1"/>
        <v>0.9760448521916412</v>
      </c>
      <c r="G8" s="43">
        <v>1860.8</v>
      </c>
      <c r="H8" s="43">
        <v>1860.8</v>
      </c>
      <c r="I8" s="20"/>
    </row>
    <row r="9" spans="1:9" ht="47.25" customHeight="1">
      <c r="A9" s="5" t="s">
        <v>4</v>
      </c>
      <c r="B9" s="43">
        <v>36675.3</v>
      </c>
      <c r="C9" s="43">
        <v>66359.7</v>
      </c>
      <c r="D9" s="35">
        <v>66600.9</v>
      </c>
      <c r="E9" s="55">
        <f t="shared" si="0"/>
        <v>1.8159606056392175</v>
      </c>
      <c r="F9" s="10">
        <f t="shared" si="1"/>
        <v>1.0036347361425684</v>
      </c>
      <c r="G9" s="43">
        <v>65561.5</v>
      </c>
      <c r="H9" s="43">
        <v>65850.9</v>
      </c>
      <c r="I9" s="20"/>
    </row>
    <row r="10" spans="1:9" ht="12.75">
      <c r="A10" s="5" t="s">
        <v>5</v>
      </c>
      <c r="B10" s="43">
        <v>9</v>
      </c>
      <c r="C10" s="43">
        <v>0.5</v>
      </c>
      <c r="D10" s="35">
        <v>1.9</v>
      </c>
      <c r="E10" s="55">
        <f t="shared" si="0"/>
        <v>0.2111111111111111</v>
      </c>
      <c r="F10" s="10">
        <f t="shared" si="1"/>
        <v>3.8</v>
      </c>
      <c r="G10" s="43">
        <v>2</v>
      </c>
      <c r="H10" s="43">
        <v>12.6</v>
      </c>
      <c r="I10" s="20"/>
    </row>
    <row r="11" spans="1:9" ht="38.25" customHeight="1">
      <c r="A11" s="5" t="s">
        <v>6</v>
      </c>
      <c r="B11" s="43">
        <v>7813.6</v>
      </c>
      <c r="C11" s="43">
        <v>9655.3</v>
      </c>
      <c r="D11" s="35">
        <v>9928.8</v>
      </c>
      <c r="E11" s="55">
        <f t="shared" si="0"/>
        <v>1.2707074843861983</v>
      </c>
      <c r="F11" s="10">
        <f t="shared" si="1"/>
        <v>1.0283264114009922</v>
      </c>
      <c r="G11" s="43">
        <v>9578.8</v>
      </c>
      <c r="H11" s="43">
        <v>9107.4</v>
      </c>
      <c r="I11" s="20"/>
    </row>
    <row r="12" spans="1:9" ht="12.75">
      <c r="A12" s="5" t="s">
        <v>7</v>
      </c>
      <c r="B12" s="43">
        <v>3275.8</v>
      </c>
      <c r="C12" s="43">
        <v>0</v>
      </c>
      <c r="D12" s="35">
        <v>36.1</v>
      </c>
      <c r="E12" s="55">
        <f t="shared" si="0"/>
        <v>0.011020208803956285</v>
      </c>
      <c r="F12" s="10" t="e">
        <f t="shared" si="1"/>
        <v>#DIV/0!</v>
      </c>
      <c r="G12" s="43">
        <v>36.1</v>
      </c>
      <c r="H12" s="43">
        <v>36.1</v>
      </c>
      <c r="I12" s="20"/>
    </row>
    <row r="13" spans="1:9" ht="12.75">
      <c r="A13" s="5" t="s">
        <v>8</v>
      </c>
      <c r="B13" s="43">
        <v>0</v>
      </c>
      <c r="C13" s="43">
        <v>147.5</v>
      </c>
      <c r="D13" s="35">
        <v>200</v>
      </c>
      <c r="E13" s="55" t="e">
        <f t="shared" si="0"/>
        <v>#DIV/0!</v>
      </c>
      <c r="F13" s="10">
        <f t="shared" si="1"/>
        <v>1.3559322033898304</v>
      </c>
      <c r="G13" s="43">
        <v>200</v>
      </c>
      <c r="H13" s="43">
        <v>200</v>
      </c>
      <c r="I13" s="20"/>
    </row>
    <row r="14" spans="1:9" ht="12.75">
      <c r="A14" s="5" t="s">
        <v>9</v>
      </c>
      <c r="B14" s="43">
        <v>27435.3</v>
      </c>
      <c r="C14" s="43">
        <v>30003.3</v>
      </c>
      <c r="D14" s="35">
        <v>30255.5</v>
      </c>
      <c r="E14" s="55">
        <f t="shared" si="0"/>
        <v>1.1027945748725183</v>
      </c>
      <c r="F14" s="10">
        <f t="shared" si="1"/>
        <v>1.0084057420350427</v>
      </c>
      <c r="G14" s="43">
        <v>30349</v>
      </c>
      <c r="H14" s="43">
        <v>30349</v>
      </c>
      <c r="I14" s="20"/>
    </row>
    <row r="15" spans="1:9" ht="12.75" hidden="1">
      <c r="A15" s="5" t="s">
        <v>10</v>
      </c>
      <c r="B15" s="44"/>
      <c r="C15" s="43"/>
      <c r="D15" s="35"/>
      <c r="E15" s="55" t="e">
        <f t="shared" si="0"/>
        <v>#DIV/0!</v>
      </c>
      <c r="F15" s="10" t="e">
        <f t="shared" si="1"/>
        <v>#DIV/0!</v>
      </c>
      <c r="G15" s="43"/>
      <c r="H15" s="43"/>
      <c r="I15" s="24"/>
    </row>
    <row r="16" spans="1:9" ht="12.75" hidden="1">
      <c r="A16" s="5" t="s">
        <v>11</v>
      </c>
      <c r="B16" s="44"/>
      <c r="C16" s="43"/>
      <c r="D16" s="35"/>
      <c r="E16" s="55" t="e">
        <f t="shared" si="0"/>
        <v>#DIV/0!</v>
      </c>
      <c r="F16" s="10" t="e">
        <f t="shared" si="1"/>
        <v>#DIV/0!</v>
      </c>
      <c r="G16" s="43"/>
      <c r="H16" s="43"/>
      <c r="I16" s="24"/>
    </row>
    <row r="17" spans="1:9" ht="12.75">
      <c r="A17" s="13" t="s">
        <v>10</v>
      </c>
      <c r="B17" s="42">
        <f>B18</f>
        <v>0</v>
      </c>
      <c r="C17" s="42">
        <f>C18</f>
        <v>665</v>
      </c>
      <c r="D17" s="34">
        <f>D18</f>
        <v>0</v>
      </c>
      <c r="E17" s="55" t="e">
        <f t="shared" si="0"/>
        <v>#DIV/0!</v>
      </c>
      <c r="F17" s="10">
        <f t="shared" si="1"/>
        <v>0</v>
      </c>
      <c r="G17" s="42">
        <f>G18</f>
        <v>0</v>
      </c>
      <c r="H17" s="42">
        <f>H18</f>
        <v>0</v>
      </c>
      <c r="I17" s="24"/>
    </row>
    <row r="18" spans="1:9" ht="12.75">
      <c r="A18" s="32" t="s">
        <v>11</v>
      </c>
      <c r="B18" s="43">
        <v>0</v>
      </c>
      <c r="C18" s="43">
        <v>665</v>
      </c>
      <c r="D18" s="35">
        <v>0</v>
      </c>
      <c r="E18" s="55" t="e">
        <f t="shared" si="0"/>
        <v>#DIV/0!</v>
      </c>
      <c r="F18" s="10">
        <f t="shared" si="1"/>
        <v>0</v>
      </c>
      <c r="G18" s="43">
        <v>0</v>
      </c>
      <c r="H18" s="43">
        <v>0</v>
      </c>
      <c r="I18" s="24"/>
    </row>
    <row r="19" spans="1:9" s="15" customFormat="1" ht="23.25" customHeight="1">
      <c r="A19" s="13" t="s">
        <v>12</v>
      </c>
      <c r="B19" s="42">
        <f>B20+B21+B22</f>
        <v>3461</v>
      </c>
      <c r="C19" s="42">
        <f>C20+C22+C21</f>
        <v>4394.5</v>
      </c>
      <c r="D19" s="34">
        <f>SUM(D20:D22)</f>
        <v>6498.299999999999</v>
      </c>
      <c r="E19" s="54">
        <f t="shared" si="0"/>
        <v>1.8775787344698063</v>
      </c>
      <c r="F19" s="14">
        <f t="shared" si="1"/>
        <v>1.478734782114006</v>
      </c>
      <c r="G19" s="42">
        <f>SUM(G20:G22)</f>
        <v>4902.3</v>
      </c>
      <c r="H19" s="42">
        <f>SUM(H20:H22)</f>
        <v>4902.3</v>
      </c>
      <c r="I19" s="23"/>
    </row>
    <row r="20" spans="1:9" s="15" customFormat="1" ht="16.5" customHeight="1">
      <c r="A20" s="33" t="s">
        <v>67</v>
      </c>
      <c r="B20" s="43">
        <v>2653.4</v>
      </c>
      <c r="C20" s="43">
        <v>2341.8</v>
      </c>
      <c r="D20" s="36">
        <v>3020.1</v>
      </c>
      <c r="E20" s="56">
        <f>D20/B20</f>
        <v>1.1382000452249943</v>
      </c>
      <c r="F20" s="30">
        <f>D20/C20</f>
        <v>1.2896489879579809</v>
      </c>
      <c r="G20" s="61">
        <v>2889.4</v>
      </c>
      <c r="H20" s="61">
        <v>2889.4</v>
      </c>
      <c r="I20" s="23"/>
    </row>
    <row r="21" spans="1:9" s="15" customFormat="1" ht="39" customHeight="1">
      <c r="A21" s="32" t="s">
        <v>69</v>
      </c>
      <c r="B21" s="43">
        <v>0</v>
      </c>
      <c r="C21" s="45">
        <v>1589.3</v>
      </c>
      <c r="D21" s="35">
        <v>3104.2</v>
      </c>
      <c r="E21" s="56" t="e">
        <f>D21/B21</f>
        <v>#DIV/0!</v>
      </c>
      <c r="F21" s="30">
        <f>D21/C21</f>
        <v>1.9531869376455042</v>
      </c>
      <c r="G21" s="62">
        <v>1685.1</v>
      </c>
      <c r="H21" s="62">
        <v>1685.1</v>
      </c>
      <c r="I21" s="23"/>
    </row>
    <row r="22" spans="1:9" ht="25.5" customHeight="1">
      <c r="A22" s="29" t="s">
        <v>68</v>
      </c>
      <c r="B22" s="43">
        <v>807.6</v>
      </c>
      <c r="C22" s="45">
        <v>463.4</v>
      </c>
      <c r="D22" s="35">
        <v>374</v>
      </c>
      <c r="E22" s="56">
        <f>D22/B22</f>
        <v>0.46310054482417035</v>
      </c>
      <c r="F22" s="30">
        <f>D22/C22</f>
        <v>0.807078118256366</v>
      </c>
      <c r="G22" s="62">
        <v>327.8</v>
      </c>
      <c r="H22" s="62">
        <v>327.8</v>
      </c>
      <c r="I22" s="20"/>
    </row>
    <row r="23" spans="1:9" s="15" customFormat="1" ht="12.75">
      <c r="A23" s="13" t="s">
        <v>13</v>
      </c>
      <c r="B23" s="42">
        <f>SUM(B24:B33)</f>
        <v>31791.100000000002</v>
      </c>
      <c r="C23" s="42">
        <f>SUM(C30:C33)</f>
        <v>103219.3</v>
      </c>
      <c r="D23" s="37">
        <f>SUM(D24:D33)</f>
        <v>60098.2</v>
      </c>
      <c r="E23" s="57">
        <f t="shared" si="0"/>
        <v>1.8904095800396965</v>
      </c>
      <c r="F23" s="31">
        <f t="shared" si="1"/>
        <v>0.5822380116896743</v>
      </c>
      <c r="G23" s="63">
        <f>G30+G31+G32+G33</f>
        <v>32595.2</v>
      </c>
      <c r="H23" s="63">
        <f>H30+H31+H32+H33</f>
        <v>33565.2</v>
      </c>
      <c r="I23" s="23"/>
    </row>
    <row r="24" spans="1:9" ht="12.75" hidden="1">
      <c r="A24" s="5" t="s">
        <v>14</v>
      </c>
      <c r="B24" s="43"/>
      <c r="C24" s="43"/>
      <c r="D24" s="35"/>
      <c r="E24" s="54" t="e">
        <f t="shared" si="0"/>
        <v>#DIV/0!</v>
      </c>
      <c r="F24" s="14"/>
      <c r="G24" s="43"/>
      <c r="H24" s="66"/>
      <c r="I24" s="24"/>
    </row>
    <row r="25" spans="1:9" ht="12.75" hidden="1">
      <c r="A25" s="5" t="s">
        <v>15</v>
      </c>
      <c r="B25" s="43"/>
      <c r="C25" s="43"/>
      <c r="D25" s="35"/>
      <c r="E25" s="54" t="e">
        <f t="shared" si="0"/>
        <v>#DIV/0!</v>
      </c>
      <c r="F25" s="14" t="e">
        <f t="shared" si="1"/>
        <v>#DIV/0!</v>
      </c>
      <c r="G25" s="43"/>
      <c r="H25" s="66"/>
      <c r="I25" s="24"/>
    </row>
    <row r="26" spans="1:9" ht="12.75" hidden="1">
      <c r="A26" s="5" t="s">
        <v>16</v>
      </c>
      <c r="B26" s="43"/>
      <c r="C26" s="43"/>
      <c r="D26" s="35"/>
      <c r="E26" s="54" t="e">
        <f t="shared" si="0"/>
        <v>#DIV/0!</v>
      </c>
      <c r="F26" s="14" t="e">
        <f t="shared" si="1"/>
        <v>#DIV/0!</v>
      </c>
      <c r="G26" s="43"/>
      <c r="H26" s="66"/>
      <c r="I26" s="24"/>
    </row>
    <row r="27" spans="1:9" ht="12.75" hidden="1">
      <c r="A27" s="5" t="s">
        <v>17</v>
      </c>
      <c r="B27" s="43"/>
      <c r="C27" s="43"/>
      <c r="D27" s="35"/>
      <c r="E27" s="54" t="e">
        <f t="shared" si="0"/>
        <v>#DIV/0!</v>
      </c>
      <c r="F27" s="14" t="e">
        <f t="shared" si="1"/>
        <v>#DIV/0!</v>
      </c>
      <c r="G27" s="43"/>
      <c r="H27" s="66"/>
      <c r="I27" s="24"/>
    </row>
    <row r="28" spans="1:9" ht="12.75" hidden="1">
      <c r="A28" s="5" t="s">
        <v>18</v>
      </c>
      <c r="B28" s="43"/>
      <c r="C28" s="43"/>
      <c r="D28" s="35"/>
      <c r="E28" s="54" t="e">
        <f t="shared" si="0"/>
        <v>#DIV/0!</v>
      </c>
      <c r="F28" s="14" t="e">
        <f t="shared" si="1"/>
        <v>#DIV/0!</v>
      </c>
      <c r="G28" s="43"/>
      <c r="H28" s="66"/>
      <c r="I28" s="24"/>
    </row>
    <row r="29" spans="1:9" ht="12.75" hidden="1">
      <c r="A29" s="5" t="s">
        <v>19</v>
      </c>
      <c r="B29" s="43"/>
      <c r="C29" s="43"/>
      <c r="D29" s="35"/>
      <c r="E29" s="54" t="e">
        <f t="shared" si="0"/>
        <v>#DIV/0!</v>
      </c>
      <c r="F29" s="14" t="e">
        <f t="shared" si="1"/>
        <v>#DIV/0!</v>
      </c>
      <c r="G29" s="43"/>
      <c r="H29" s="66"/>
      <c r="I29" s="24"/>
    </row>
    <row r="30" spans="1:9" ht="12.75">
      <c r="A30" s="5" t="s">
        <v>17</v>
      </c>
      <c r="B30" s="43">
        <v>2495.1</v>
      </c>
      <c r="C30" s="43">
        <v>2669.2</v>
      </c>
      <c r="D30" s="36">
        <v>3023.4</v>
      </c>
      <c r="E30" s="55">
        <f>D30/B30</f>
        <v>1.2117350006011784</v>
      </c>
      <c r="F30" s="10">
        <f>D30/C30</f>
        <v>1.13269893601079</v>
      </c>
      <c r="G30" s="61">
        <v>2908.2</v>
      </c>
      <c r="H30" s="61">
        <v>2908.2</v>
      </c>
      <c r="I30" s="25"/>
    </row>
    <row r="31" spans="1:9" ht="12.75">
      <c r="A31" s="5" t="s">
        <v>20</v>
      </c>
      <c r="B31" s="43">
        <v>2195.1</v>
      </c>
      <c r="C31" s="43">
        <v>11128.6</v>
      </c>
      <c r="D31" s="36">
        <v>2545.3</v>
      </c>
      <c r="E31" s="55">
        <f t="shared" si="0"/>
        <v>1.1595371509270649</v>
      </c>
      <c r="F31" s="10">
        <f t="shared" si="1"/>
        <v>0.22871699944287693</v>
      </c>
      <c r="G31" s="61">
        <v>2545.3</v>
      </c>
      <c r="H31" s="61">
        <v>2545.3</v>
      </c>
      <c r="I31" s="20"/>
    </row>
    <row r="32" spans="1:9" ht="12.75">
      <c r="A32" s="5" t="s">
        <v>21</v>
      </c>
      <c r="B32" s="43">
        <v>25458</v>
      </c>
      <c r="C32" s="43">
        <v>84919.9</v>
      </c>
      <c r="D32" s="36">
        <v>50156.3</v>
      </c>
      <c r="E32" s="55">
        <f t="shared" si="0"/>
        <v>1.9701586927488413</v>
      </c>
      <c r="F32" s="10">
        <f t="shared" si="1"/>
        <v>0.5906307002245647</v>
      </c>
      <c r="G32" s="61">
        <v>25374.3</v>
      </c>
      <c r="H32" s="61">
        <v>26492.3</v>
      </c>
      <c r="I32" s="20"/>
    </row>
    <row r="33" spans="1:9" ht="12.75">
      <c r="A33" s="5" t="s">
        <v>22</v>
      </c>
      <c r="B33" s="43">
        <v>1642.9</v>
      </c>
      <c r="C33" s="43">
        <v>4501.6</v>
      </c>
      <c r="D33" s="36">
        <v>4373.2</v>
      </c>
      <c r="E33" s="55">
        <f t="shared" si="0"/>
        <v>2.66187838578124</v>
      </c>
      <c r="F33" s="10">
        <f t="shared" si="1"/>
        <v>0.9714768082459568</v>
      </c>
      <c r="G33" s="61">
        <v>1767.4</v>
      </c>
      <c r="H33" s="61">
        <v>1619.4</v>
      </c>
      <c r="I33" s="20"/>
    </row>
    <row r="34" spans="1:9" s="15" customFormat="1" ht="12.75">
      <c r="A34" s="13" t="s">
        <v>23</v>
      </c>
      <c r="B34" s="42">
        <f>SUM(B35:B38)</f>
        <v>89064.8</v>
      </c>
      <c r="C34" s="42">
        <f>SUM(C35:C38)</f>
        <v>195234.10000000003</v>
      </c>
      <c r="D34" s="34">
        <f>SUM(D35:D38)</f>
        <v>187571</v>
      </c>
      <c r="E34" s="54">
        <f t="shared" si="0"/>
        <v>2.1060059641968545</v>
      </c>
      <c r="F34" s="14">
        <f t="shared" si="1"/>
        <v>0.9607491724037961</v>
      </c>
      <c r="G34" s="42">
        <f>SUM(G35:G38)</f>
        <v>49331.9</v>
      </c>
      <c r="H34" s="42">
        <f>SUM(H35:H38)</f>
        <v>26206.199999999997</v>
      </c>
      <c r="I34" s="23"/>
    </row>
    <row r="35" spans="1:9" ht="12.75">
      <c r="A35" s="5" t="s">
        <v>24</v>
      </c>
      <c r="B35" s="45">
        <v>16037.1</v>
      </c>
      <c r="C35" s="43">
        <v>80844.3</v>
      </c>
      <c r="D35" s="36">
        <v>40542.2</v>
      </c>
      <c r="E35" s="55">
        <f t="shared" si="0"/>
        <v>2.5280256405459838</v>
      </c>
      <c r="F35" s="10">
        <f t="shared" si="1"/>
        <v>0.5014849531754249</v>
      </c>
      <c r="G35" s="61">
        <v>2083.6</v>
      </c>
      <c r="H35" s="61">
        <v>1083.6</v>
      </c>
      <c r="I35" s="20"/>
    </row>
    <row r="36" spans="1:9" ht="12.75">
      <c r="A36" s="5" t="s">
        <v>25</v>
      </c>
      <c r="B36" s="45">
        <v>67912.5</v>
      </c>
      <c r="C36" s="43">
        <v>64354.3</v>
      </c>
      <c r="D36" s="36">
        <v>39601.5</v>
      </c>
      <c r="E36" s="55">
        <f t="shared" si="0"/>
        <v>0.5831253451131971</v>
      </c>
      <c r="F36" s="10">
        <f t="shared" si="1"/>
        <v>0.6153668053261397</v>
      </c>
      <c r="G36" s="61">
        <v>22758.9</v>
      </c>
      <c r="H36" s="61">
        <v>633.2</v>
      </c>
      <c r="I36" s="20"/>
    </row>
    <row r="37" spans="1:9" ht="12.75" customHeight="1">
      <c r="A37" s="5" t="s">
        <v>26</v>
      </c>
      <c r="B37" s="45">
        <v>1633.9</v>
      </c>
      <c r="C37" s="43">
        <v>45853.8</v>
      </c>
      <c r="D37" s="36">
        <v>103207.5</v>
      </c>
      <c r="E37" s="55">
        <f t="shared" si="0"/>
        <v>63.166350449843925</v>
      </c>
      <c r="F37" s="10">
        <f t="shared" si="1"/>
        <v>2.25079491776036</v>
      </c>
      <c r="G37" s="61">
        <v>20269.6</v>
      </c>
      <c r="H37" s="61">
        <v>20269.6</v>
      </c>
      <c r="I37" s="26"/>
    </row>
    <row r="38" spans="1:9" ht="22.5">
      <c r="A38" s="5" t="s">
        <v>27</v>
      </c>
      <c r="B38" s="45">
        <v>3481.3</v>
      </c>
      <c r="C38" s="43">
        <v>4181.7</v>
      </c>
      <c r="D38" s="38">
        <v>4219.8</v>
      </c>
      <c r="E38" s="55">
        <f>D38/B38</f>
        <v>1.2121333984431104</v>
      </c>
      <c r="F38" s="10">
        <f>D38/C38</f>
        <v>1.0091111270535906</v>
      </c>
      <c r="G38" s="62">
        <v>4219.8</v>
      </c>
      <c r="H38" s="62">
        <v>4219.8</v>
      </c>
      <c r="I38" s="20"/>
    </row>
    <row r="39" spans="1:9" s="15" customFormat="1" ht="12.75">
      <c r="A39" s="13" t="s">
        <v>28</v>
      </c>
      <c r="B39" s="42">
        <f>SUM(B42:B43)</f>
        <v>2053.3</v>
      </c>
      <c r="C39" s="42">
        <f>SUM(C42:C43)</f>
        <v>9666.7</v>
      </c>
      <c r="D39" s="34">
        <f>SUM(D42:D43)</f>
        <v>20867.8</v>
      </c>
      <c r="E39" s="54">
        <f t="shared" si="0"/>
        <v>10.163054595042126</v>
      </c>
      <c r="F39" s="14">
        <f t="shared" si="1"/>
        <v>2.158730487136251</v>
      </c>
      <c r="G39" s="42">
        <f>SUM(G42:G43)</f>
        <v>500</v>
      </c>
      <c r="H39" s="42">
        <f>SUM(H42:H43)</f>
        <v>500</v>
      </c>
      <c r="I39" s="23"/>
    </row>
    <row r="40" spans="1:9" ht="22.5" hidden="1">
      <c r="A40" s="5" t="s">
        <v>29</v>
      </c>
      <c r="B40" s="44"/>
      <c r="C40" s="43"/>
      <c r="D40" s="35"/>
      <c r="E40" s="54" t="e">
        <f t="shared" si="0"/>
        <v>#DIV/0!</v>
      </c>
      <c r="F40" s="14" t="e">
        <f t="shared" si="1"/>
        <v>#DIV/0!</v>
      </c>
      <c r="G40" s="43"/>
      <c r="H40" s="67"/>
      <c r="I40" s="27"/>
    </row>
    <row r="41" spans="1:9" ht="22.5" hidden="1">
      <c r="A41" s="5" t="s">
        <v>57</v>
      </c>
      <c r="B41" s="44"/>
      <c r="C41" s="43"/>
      <c r="D41" s="35"/>
      <c r="E41" s="54" t="e">
        <f t="shared" si="0"/>
        <v>#DIV/0!</v>
      </c>
      <c r="F41" s="14" t="e">
        <f t="shared" si="1"/>
        <v>#DIV/0!</v>
      </c>
      <c r="G41" s="43"/>
      <c r="H41" s="67"/>
      <c r="I41" s="27"/>
    </row>
    <row r="42" spans="1:9" ht="12.75">
      <c r="A42" s="5" t="s">
        <v>65</v>
      </c>
      <c r="B42" s="43">
        <v>1596.8</v>
      </c>
      <c r="C42" s="43">
        <v>9166.7</v>
      </c>
      <c r="D42" s="36">
        <v>20367.8</v>
      </c>
      <c r="E42" s="55">
        <f>D42/B42</f>
        <v>12.755385771543086</v>
      </c>
      <c r="F42" s="10">
        <f>D42/C42</f>
        <v>2.221933738422769</v>
      </c>
      <c r="G42" s="61">
        <v>0</v>
      </c>
      <c r="H42" s="61">
        <v>0</v>
      </c>
      <c r="I42" s="28"/>
    </row>
    <row r="43" spans="1:9" ht="22.5">
      <c r="A43" s="5" t="s">
        <v>29</v>
      </c>
      <c r="B43" s="43">
        <v>456.5</v>
      </c>
      <c r="C43" s="43">
        <v>500</v>
      </c>
      <c r="D43" s="35">
        <v>500</v>
      </c>
      <c r="E43" s="55">
        <f t="shared" si="0"/>
        <v>1.095290251916758</v>
      </c>
      <c r="F43" s="10">
        <f t="shared" si="1"/>
        <v>1</v>
      </c>
      <c r="G43" s="43">
        <v>500</v>
      </c>
      <c r="H43" s="43">
        <v>500</v>
      </c>
      <c r="I43" s="20"/>
    </row>
    <row r="44" spans="1:9" s="15" customFormat="1" ht="12.75">
      <c r="A44" s="13" t="s">
        <v>30</v>
      </c>
      <c r="B44" s="46">
        <f>SUM(B45:B49)</f>
        <v>395392.2</v>
      </c>
      <c r="C44" s="42">
        <f>SUM(C45:C49)</f>
        <v>470366.39999999997</v>
      </c>
      <c r="D44" s="34">
        <f>SUM(D45:D49)</f>
        <v>463647.89999999997</v>
      </c>
      <c r="E44" s="54">
        <f t="shared" si="0"/>
        <v>1.17262783636096</v>
      </c>
      <c r="F44" s="14">
        <f t="shared" si="1"/>
        <v>0.9857164542365271</v>
      </c>
      <c r="G44" s="42">
        <f>SUM(G45:G49)</f>
        <v>449891.89999999997</v>
      </c>
      <c r="H44" s="42">
        <f>SUM(H45:H49)</f>
        <v>466579</v>
      </c>
      <c r="I44" s="23"/>
    </row>
    <row r="45" spans="1:9" ht="12.75">
      <c r="A45" s="5" t="s">
        <v>31</v>
      </c>
      <c r="B45" s="43">
        <v>102108.8</v>
      </c>
      <c r="C45" s="43">
        <v>115080.6</v>
      </c>
      <c r="D45" s="36">
        <v>114802.3</v>
      </c>
      <c r="E45" s="55">
        <f t="shared" si="0"/>
        <v>1.1243134773888244</v>
      </c>
      <c r="F45" s="10">
        <f t="shared" si="1"/>
        <v>0.9975816949164324</v>
      </c>
      <c r="G45" s="61">
        <v>120129.2</v>
      </c>
      <c r="H45" s="61">
        <v>124042.5</v>
      </c>
      <c r="I45" s="20"/>
    </row>
    <row r="46" spans="1:9" ht="12.75">
      <c r="A46" s="5" t="s">
        <v>32</v>
      </c>
      <c r="B46" s="43">
        <v>230150.8</v>
      </c>
      <c r="C46" s="43">
        <v>282888.4</v>
      </c>
      <c r="D46" s="36">
        <v>275862.3</v>
      </c>
      <c r="E46" s="55">
        <f t="shared" si="0"/>
        <v>1.1986154295357652</v>
      </c>
      <c r="F46" s="10">
        <f t="shared" si="1"/>
        <v>0.9751629971395079</v>
      </c>
      <c r="G46" s="61">
        <v>261078.6</v>
      </c>
      <c r="H46" s="61">
        <v>272313.2</v>
      </c>
      <c r="I46" s="20"/>
    </row>
    <row r="47" spans="1:9" ht="12.75">
      <c r="A47" s="5" t="s">
        <v>63</v>
      </c>
      <c r="B47" s="43">
        <v>32701.9</v>
      </c>
      <c r="C47" s="43">
        <v>38075.3</v>
      </c>
      <c r="D47" s="36">
        <v>36360.2</v>
      </c>
      <c r="E47" s="55">
        <f>D47/B47</f>
        <v>1.1118681177546257</v>
      </c>
      <c r="F47" s="10">
        <f>D47/C47</f>
        <v>0.9549550495990837</v>
      </c>
      <c r="G47" s="61">
        <v>32069.8</v>
      </c>
      <c r="H47" s="61">
        <v>33599</v>
      </c>
      <c r="I47" s="20"/>
    </row>
    <row r="48" spans="1:9" ht="12.75">
      <c r="A48" s="5" t="s">
        <v>62</v>
      </c>
      <c r="B48" s="43">
        <v>943.2</v>
      </c>
      <c r="C48" s="43">
        <v>1033</v>
      </c>
      <c r="D48" s="36">
        <v>1095</v>
      </c>
      <c r="E48" s="55">
        <f t="shared" si="0"/>
        <v>1.160941475826972</v>
      </c>
      <c r="F48" s="10">
        <f t="shared" si="1"/>
        <v>1.0600193610842208</v>
      </c>
      <c r="G48" s="61">
        <v>1095</v>
      </c>
      <c r="H48" s="61">
        <v>1105</v>
      </c>
      <c r="I48" s="20"/>
    </row>
    <row r="49" spans="1:9" ht="12.75">
      <c r="A49" s="5" t="s">
        <v>33</v>
      </c>
      <c r="B49" s="43">
        <v>29487.5</v>
      </c>
      <c r="C49" s="43">
        <v>33289.1</v>
      </c>
      <c r="D49" s="36">
        <v>35528.1</v>
      </c>
      <c r="E49" s="55">
        <f t="shared" si="0"/>
        <v>1.204852903772785</v>
      </c>
      <c r="F49" s="10">
        <f t="shared" si="1"/>
        <v>1.0672592530287692</v>
      </c>
      <c r="G49" s="61">
        <v>35519.3</v>
      </c>
      <c r="H49" s="61">
        <v>35519.3</v>
      </c>
      <c r="I49" s="20"/>
    </row>
    <row r="50" spans="1:9" s="15" customFormat="1" ht="12.75">
      <c r="A50" s="13" t="s">
        <v>34</v>
      </c>
      <c r="B50" s="42">
        <f>SUM(B51:B52)</f>
        <v>46877.299999999996</v>
      </c>
      <c r="C50" s="42">
        <f>SUM(C51:C52)</f>
        <v>147873.1</v>
      </c>
      <c r="D50" s="34">
        <f>SUM(D51:D52)</f>
        <v>157846.7</v>
      </c>
      <c r="E50" s="54">
        <f t="shared" si="0"/>
        <v>3.367231047863252</v>
      </c>
      <c r="F50" s="14">
        <f t="shared" si="1"/>
        <v>1.0674470204519957</v>
      </c>
      <c r="G50" s="42">
        <f>SUM(G51:G52)</f>
        <v>78146</v>
      </c>
      <c r="H50" s="42">
        <f>SUM(H51:H52)</f>
        <v>81261.9</v>
      </c>
      <c r="I50" s="23"/>
    </row>
    <row r="51" spans="1:9" ht="12.75">
      <c r="A51" s="5" t="s">
        <v>35</v>
      </c>
      <c r="B51" s="45">
        <v>39005.7</v>
      </c>
      <c r="C51" s="43">
        <v>134755.1</v>
      </c>
      <c r="D51" s="36">
        <v>144046.7</v>
      </c>
      <c r="E51" s="55">
        <f t="shared" si="0"/>
        <v>3.69296538711009</v>
      </c>
      <c r="F51" s="10">
        <f t="shared" si="1"/>
        <v>1.0689517502491557</v>
      </c>
      <c r="G51" s="61">
        <v>64346</v>
      </c>
      <c r="H51" s="61">
        <v>67461.9</v>
      </c>
      <c r="I51" s="20"/>
    </row>
    <row r="52" spans="1:9" ht="12.75">
      <c r="A52" s="5" t="s">
        <v>36</v>
      </c>
      <c r="B52" s="45">
        <v>7871.6</v>
      </c>
      <c r="C52" s="43">
        <v>13118</v>
      </c>
      <c r="D52" s="36">
        <v>13800</v>
      </c>
      <c r="E52" s="55">
        <f t="shared" si="0"/>
        <v>1.753137862696275</v>
      </c>
      <c r="F52" s="10">
        <f t="shared" si="1"/>
        <v>1.05198963256594</v>
      </c>
      <c r="G52" s="61">
        <v>13800</v>
      </c>
      <c r="H52" s="61">
        <v>13800</v>
      </c>
      <c r="I52" s="20"/>
    </row>
    <row r="53" spans="1:9" s="15" customFormat="1" ht="13.5" customHeight="1">
      <c r="A53" s="13" t="s">
        <v>37</v>
      </c>
      <c r="B53" s="42">
        <f>SUM(B60:B60)</f>
        <v>231.609</v>
      </c>
      <c r="C53" s="42">
        <f>SUM(C60:C60)</f>
        <v>111.6</v>
      </c>
      <c r="D53" s="34">
        <f>SUM(D60:D60)</f>
        <v>186</v>
      </c>
      <c r="E53" s="54">
        <f t="shared" si="0"/>
        <v>0.8030776006113751</v>
      </c>
      <c r="F53" s="14">
        <f t="shared" si="1"/>
        <v>1.6666666666666667</v>
      </c>
      <c r="G53" s="42">
        <f>SUM(G60:G60)</f>
        <v>186</v>
      </c>
      <c r="H53" s="42">
        <f>SUM(H60:H60)</f>
        <v>186</v>
      </c>
      <c r="I53" s="23"/>
    </row>
    <row r="54" spans="1:9" ht="12.75" hidden="1">
      <c r="A54" s="5" t="s">
        <v>38</v>
      </c>
      <c r="B54" s="44"/>
      <c r="C54" s="43"/>
      <c r="D54" s="35"/>
      <c r="E54" s="54" t="e">
        <f t="shared" si="0"/>
        <v>#DIV/0!</v>
      </c>
      <c r="F54" s="14" t="e">
        <f t="shared" si="1"/>
        <v>#DIV/0!</v>
      </c>
      <c r="G54" s="43"/>
      <c r="H54" s="67"/>
      <c r="I54" s="27"/>
    </row>
    <row r="55" spans="1:9" ht="12.75" hidden="1">
      <c r="A55" s="5" t="s">
        <v>39</v>
      </c>
      <c r="B55" s="44"/>
      <c r="C55" s="43"/>
      <c r="D55" s="35"/>
      <c r="E55" s="54" t="e">
        <f t="shared" si="0"/>
        <v>#DIV/0!</v>
      </c>
      <c r="F55" s="14" t="e">
        <f t="shared" si="1"/>
        <v>#DIV/0!</v>
      </c>
      <c r="G55" s="43"/>
      <c r="H55" s="67"/>
      <c r="I55" s="27"/>
    </row>
    <row r="56" spans="1:9" ht="22.5" hidden="1">
      <c r="A56" s="5" t="s">
        <v>40</v>
      </c>
      <c r="B56" s="44"/>
      <c r="C56" s="43"/>
      <c r="D56" s="35"/>
      <c r="E56" s="54" t="e">
        <f t="shared" si="0"/>
        <v>#DIV/0!</v>
      </c>
      <c r="F56" s="14" t="e">
        <f t="shared" si="1"/>
        <v>#DIV/0!</v>
      </c>
      <c r="G56" s="43"/>
      <c r="H56" s="67"/>
      <c r="I56" s="27"/>
    </row>
    <row r="57" spans="1:9" ht="12.75" hidden="1">
      <c r="A57" s="5" t="s">
        <v>41</v>
      </c>
      <c r="B57" s="44"/>
      <c r="C57" s="43"/>
      <c r="D57" s="35"/>
      <c r="E57" s="54" t="e">
        <f t="shared" si="0"/>
        <v>#DIV/0!</v>
      </c>
      <c r="F57" s="14" t="e">
        <f t="shared" si="1"/>
        <v>#DIV/0!</v>
      </c>
      <c r="G57" s="43"/>
      <c r="H57" s="67"/>
      <c r="I57" s="27"/>
    </row>
    <row r="58" spans="1:9" ht="10.5" customHeight="1" hidden="1">
      <c r="A58" s="5" t="s">
        <v>42</v>
      </c>
      <c r="B58" s="44"/>
      <c r="C58" s="43"/>
      <c r="D58" s="35"/>
      <c r="E58" s="54" t="e">
        <f t="shared" si="0"/>
        <v>#DIV/0!</v>
      </c>
      <c r="F58" s="14" t="e">
        <f t="shared" si="1"/>
        <v>#DIV/0!</v>
      </c>
      <c r="G58" s="43"/>
      <c r="H58" s="67"/>
      <c r="I58" s="27"/>
    </row>
    <row r="59" spans="1:9" ht="2.25" customHeight="1" hidden="1">
      <c r="A59" s="5" t="s">
        <v>43</v>
      </c>
      <c r="B59" s="44"/>
      <c r="C59" s="43"/>
      <c r="D59" s="35"/>
      <c r="E59" s="54" t="e">
        <f t="shared" si="0"/>
        <v>#DIV/0!</v>
      </c>
      <c r="F59" s="14" t="e">
        <f t="shared" si="1"/>
        <v>#DIV/0!</v>
      </c>
      <c r="G59" s="43"/>
      <c r="H59" s="67"/>
      <c r="I59" s="27"/>
    </row>
    <row r="60" spans="1:9" ht="12.75">
      <c r="A60" s="5" t="s">
        <v>44</v>
      </c>
      <c r="B60" s="43">
        <v>231.609</v>
      </c>
      <c r="C60" s="43">
        <v>111.6</v>
      </c>
      <c r="D60" s="35">
        <v>186</v>
      </c>
      <c r="E60" s="54">
        <f t="shared" si="0"/>
        <v>0.8030776006113751</v>
      </c>
      <c r="F60" s="10">
        <f t="shared" si="1"/>
        <v>1.6666666666666667</v>
      </c>
      <c r="G60" s="43">
        <v>186</v>
      </c>
      <c r="H60" s="43">
        <v>186</v>
      </c>
      <c r="I60" s="20"/>
    </row>
    <row r="61" spans="1:9" s="15" customFormat="1" ht="12.75">
      <c r="A61" s="13" t="s">
        <v>45</v>
      </c>
      <c r="B61" s="42">
        <f>SUM(B62:B65)</f>
        <v>28925.000000000004</v>
      </c>
      <c r="C61" s="42">
        <f>SUM(C62:C65)</f>
        <v>38831.6</v>
      </c>
      <c r="D61" s="34">
        <f>SUM(D62:D65)</f>
        <v>20582</v>
      </c>
      <c r="E61" s="54">
        <f t="shared" si="0"/>
        <v>0.7115643906655141</v>
      </c>
      <c r="F61" s="14">
        <f t="shared" si="1"/>
        <v>0.5300322417824659</v>
      </c>
      <c r="G61" s="42">
        <f>SUM(G62:G65)</f>
        <v>17479.7</v>
      </c>
      <c r="H61" s="42">
        <f>SUM(H62:H65)</f>
        <v>17316.9</v>
      </c>
      <c r="I61" s="23"/>
    </row>
    <row r="62" spans="1:9" ht="12.75">
      <c r="A62" s="5" t="s">
        <v>46</v>
      </c>
      <c r="B62" s="43">
        <v>1389.3</v>
      </c>
      <c r="C62" s="43">
        <v>3868.5</v>
      </c>
      <c r="D62" s="36">
        <v>3928.3</v>
      </c>
      <c r="E62" s="55">
        <f t="shared" si="0"/>
        <v>2.8275390484416616</v>
      </c>
      <c r="F62" s="10">
        <f t="shared" si="1"/>
        <v>1.0154581879281375</v>
      </c>
      <c r="G62" s="61">
        <v>3991.4</v>
      </c>
      <c r="H62" s="61">
        <v>3991.4</v>
      </c>
      <c r="I62" s="20"/>
    </row>
    <row r="63" spans="1:9" ht="12.75">
      <c r="A63" s="5" t="s">
        <v>47</v>
      </c>
      <c r="B63" s="43">
        <v>23752.4</v>
      </c>
      <c r="C63" s="43">
        <v>34465.6</v>
      </c>
      <c r="D63" s="36">
        <v>16156.3</v>
      </c>
      <c r="E63" s="55">
        <f t="shared" si="0"/>
        <v>0.680196527508799</v>
      </c>
      <c r="F63" s="10">
        <f t="shared" si="1"/>
        <v>0.4687659579406713</v>
      </c>
      <c r="G63" s="61">
        <v>12990.9</v>
      </c>
      <c r="H63" s="61">
        <v>12828.1</v>
      </c>
      <c r="I63" s="20"/>
    </row>
    <row r="64" spans="1:9" ht="12.75">
      <c r="A64" s="5" t="s">
        <v>48</v>
      </c>
      <c r="B64" s="43">
        <v>3304.9</v>
      </c>
      <c r="C64" s="43">
        <v>0</v>
      </c>
      <c r="D64" s="36">
        <v>0</v>
      </c>
      <c r="E64" s="55">
        <f t="shared" si="0"/>
        <v>0</v>
      </c>
      <c r="F64" s="10" t="e">
        <f t="shared" si="1"/>
        <v>#DIV/0!</v>
      </c>
      <c r="G64" s="61">
        <v>0</v>
      </c>
      <c r="H64" s="61">
        <v>0</v>
      </c>
      <c r="I64" s="20"/>
    </row>
    <row r="65" spans="1:9" ht="12.75">
      <c r="A65" s="5" t="s">
        <v>49</v>
      </c>
      <c r="B65" s="43">
        <v>478.4</v>
      </c>
      <c r="C65" s="43">
        <v>497.5</v>
      </c>
      <c r="D65" s="36">
        <v>497.4</v>
      </c>
      <c r="E65" s="55">
        <f t="shared" si="0"/>
        <v>1.039715719063545</v>
      </c>
      <c r="F65" s="10">
        <f t="shared" si="1"/>
        <v>0.9997989949748743</v>
      </c>
      <c r="G65" s="61">
        <v>497.4</v>
      </c>
      <c r="H65" s="61">
        <v>497.4</v>
      </c>
      <c r="I65" s="20"/>
    </row>
    <row r="66" spans="1:9" s="15" customFormat="1" ht="12.75">
      <c r="A66" s="13" t="s">
        <v>50</v>
      </c>
      <c r="B66" s="42">
        <f>SUM(B67:B67)</f>
        <v>13296.1</v>
      </c>
      <c r="C66" s="42">
        <f>SUM(C67:C67)</f>
        <v>26804.9</v>
      </c>
      <c r="D66" s="34">
        <f>SUM(D67:D67)</f>
        <v>38145</v>
      </c>
      <c r="E66" s="54">
        <f t="shared" si="0"/>
        <v>2.8688863651747503</v>
      </c>
      <c r="F66" s="14">
        <f t="shared" si="1"/>
        <v>1.4230607090494647</v>
      </c>
      <c r="G66" s="42">
        <f>SUM(G67:G67)</f>
        <v>28498.2</v>
      </c>
      <c r="H66" s="42">
        <f>SUM(H67:H67)</f>
        <v>28577.1</v>
      </c>
      <c r="I66" s="23"/>
    </row>
    <row r="67" spans="1:9" ht="12.75">
      <c r="A67" s="5" t="s">
        <v>51</v>
      </c>
      <c r="B67" s="43">
        <v>13296.1</v>
      </c>
      <c r="C67" s="43">
        <v>26804.9</v>
      </c>
      <c r="D67" s="36">
        <v>38145</v>
      </c>
      <c r="E67" s="55">
        <f t="shared" si="0"/>
        <v>2.8688863651747503</v>
      </c>
      <c r="F67" s="10">
        <f t="shared" si="1"/>
        <v>1.4230607090494647</v>
      </c>
      <c r="G67" s="61">
        <v>28498.2</v>
      </c>
      <c r="H67" s="61">
        <v>28577.1</v>
      </c>
      <c r="I67" s="20"/>
    </row>
    <row r="68" spans="1:9" ht="12.75" hidden="1">
      <c r="A68" s="5" t="s">
        <v>52</v>
      </c>
      <c r="B68" s="43"/>
      <c r="C68" s="43"/>
      <c r="D68" s="35"/>
      <c r="E68" s="54" t="e">
        <f t="shared" si="0"/>
        <v>#DIV/0!</v>
      </c>
      <c r="F68" s="10" t="e">
        <f t="shared" si="1"/>
        <v>#DIV/0!</v>
      </c>
      <c r="G68" s="43"/>
      <c r="H68" s="67"/>
      <c r="I68" s="27"/>
    </row>
    <row r="69" spans="1:9" ht="22.5" hidden="1">
      <c r="A69" s="5" t="s">
        <v>53</v>
      </c>
      <c r="B69" s="43"/>
      <c r="C69" s="43"/>
      <c r="D69" s="35"/>
      <c r="E69" s="54" t="e">
        <f>D69/B69</f>
        <v>#DIV/0!</v>
      </c>
      <c r="F69" s="10" t="e">
        <f t="shared" si="1"/>
        <v>#DIV/0!</v>
      </c>
      <c r="G69" s="43"/>
      <c r="H69" s="67"/>
      <c r="I69" s="27"/>
    </row>
    <row r="70" spans="1:9" s="15" customFormat="1" ht="34.5" customHeight="1">
      <c r="A70" s="13" t="s">
        <v>58</v>
      </c>
      <c r="B70" s="42">
        <f>SUM(B71:B72)</f>
        <v>79940.90000000001</v>
      </c>
      <c r="C70" s="42">
        <f>SUM(C71:C72)</f>
        <v>0</v>
      </c>
      <c r="D70" s="34">
        <f>SUM(D71:D72)</f>
        <v>0</v>
      </c>
      <c r="E70" s="54">
        <f>D70/B70</f>
        <v>0</v>
      </c>
      <c r="F70" s="10" t="e">
        <f>D70/C70</f>
        <v>#DIV/0!</v>
      </c>
      <c r="G70" s="42">
        <f>SUM(G71:G72)</f>
        <v>0</v>
      </c>
      <c r="H70" s="42">
        <f>SUM(H71:H72)</f>
        <v>0</v>
      </c>
      <c r="I70" s="23"/>
    </row>
    <row r="71" spans="1:9" ht="36.75" customHeight="1">
      <c r="A71" s="5" t="s">
        <v>54</v>
      </c>
      <c r="B71" s="43">
        <v>10773.8</v>
      </c>
      <c r="C71" s="43">
        <v>0</v>
      </c>
      <c r="D71" s="35">
        <v>0</v>
      </c>
      <c r="E71" s="55">
        <f>D71/B71</f>
        <v>0</v>
      </c>
      <c r="F71" s="10" t="e">
        <f>D71/C71</f>
        <v>#DIV/0!</v>
      </c>
      <c r="G71" s="43">
        <v>0</v>
      </c>
      <c r="H71" s="43">
        <v>0</v>
      </c>
      <c r="I71" s="20"/>
    </row>
    <row r="72" spans="1:9" ht="12.75">
      <c r="A72" s="5" t="s">
        <v>55</v>
      </c>
      <c r="B72" s="43">
        <v>69167.1</v>
      </c>
      <c r="C72" s="43">
        <v>0</v>
      </c>
      <c r="D72" s="35">
        <v>0</v>
      </c>
      <c r="E72" s="55">
        <f>D72/B72</f>
        <v>0</v>
      </c>
      <c r="F72" s="10" t="e">
        <f>D72/C72</f>
        <v>#DIV/0!</v>
      </c>
      <c r="G72" s="43">
        <v>0</v>
      </c>
      <c r="H72" s="43">
        <v>0</v>
      </c>
      <c r="I72" s="20"/>
    </row>
    <row r="73" spans="1:9" ht="13.5" thickBot="1">
      <c r="A73" s="17" t="s">
        <v>64</v>
      </c>
      <c r="B73" s="47"/>
      <c r="C73" s="43"/>
      <c r="D73" s="35"/>
      <c r="E73" s="55"/>
      <c r="F73" s="14"/>
      <c r="G73" s="63">
        <v>15670.9</v>
      </c>
      <c r="H73" s="68">
        <v>23820.5</v>
      </c>
      <c r="I73" s="23"/>
    </row>
    <row r="74" spans="1:9" ht="23.25" hidden="1" thickBot="1">
      <c r="A74" s="16" t="s">
        <v>56</v>
      </c>
      <c r="B74" s="48"/>
      <c r="C74" s="73"/>
      <c r="D74" s="9"/>
      <c r="E74" s="58"/>
      <c r="F74" s="14" t="e">
        <f>D74/C74</f>
        <v>#DIV/0!</v>
      </c>
      <c r="G74" s="64"/>
      <c r="H74" s="69"/>
      <c r="I74" s="24"/>
    </row>
    <row r="75" spans="1:7" ht="12.75">
      <c r="A75" s="6"/>
      <c r="B75" s="49"/>
      <c r="C75" s="74"/>
      <c r="D75" s="11"/>
      <c r="E75" s="59"/>
      <c r="F75" s="11"/>
      <c r="G75" s="59"/>
    </row>
  </sheetData>
  <sheetProtection/>
  <mergeCells count="1">
    <mergeCell ref="A1:H1"/>
  </mergeCells>
  <printOptions/>
  <pageMargins left="0.7086614173228347" right="0.31496062992125984" top="0.7480314960629921" bottom="0.7480314960629921" header="0.11811023622047245" footer="0.1181102362204724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Пользователь</cp:lastModifiedBy>
  <cp:lastPrinted>2023-11-28T13:14:02Z</cp:lastPrinted>
  <dcterms:created xsi:type="dcterms:W3CDTF">2016-09-09T11:17:58Z</dcterms:created>
  <dcterms:modified xsi:type="dcterms:W3CDTF">2023-11-28T13:44:25Z</dcterms:modified>
  <cp:category/>
  <cp:version/>
  <cp:contentType/>
  <cp:contentStatus/>
</cp:coreProperties>
</file>