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603" activeTab="0"/>
  </bookViews>
  <sheets>
    <sheet name="Покупка кормов" sheetId="1" r:id="rId1"/>
    <sheet name="Остатки кормов" sheetId="2" r:id="rId2"/>
    <sheet name="Корма остатки" sheetId="3" r:id="rId3"/>
  </sheets>
  <definedNames>
    <definedName name="_xlnm.Print_Titles" localSheetId="2">'Корма остатки'!$A:$A</definedName>
    <definedName name="_xlnm.Print_Titles" localSheetId="0">'Покупка кормов'!$A:$A</definedName>
    <definedName name="_xlnm.Print_Area" localSheetId="1">'Остатки кормов'!$A$1:$M$31</definedName>
    <definedName name="_xlnm.Print_Area" localSheetId="0">'Покупка кормов'!$A$1:$W$24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Q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<sst xmlns="http://schemas.openxmlformats.org/spreadsheetml/2006/main" count="323" uniqueCount="211">
  <si>
    <t>всего</t>
  </si>
  <si>
    <t>Всего</t>
  </si>
  <si>
    <t>итого по КФХ</t>
  </si>
  <si>
    <t>Итого по с/х организациям</t>
  </si>
  <si>
    <t>Всего по району</t>
  </si>
  <si>
    <t>КФХ</t>
  </si>
  <si>
    <t>Исполнитель</t>
  </si>
  <si>
    <t>Виды кормов</t>
  </si>
  <si>
    <t>Сельхозпредприятия</t>
  </si>
  <si>
    <t>Всего во всех категориях</t>
  </si>
  <si>
    <t>Поступило</t>
  </si>
  <si>
    <t>Скормлено</t>
  </si>
  <si>
    <t>Условных голов</t>
  </si>
  <si>
    <t>Грубые  корма – всего</t>
  </si>
  <si>
    <t>В т. ч. сено</t>
  </si>
  <si>
    <t>Сенаж</t>
  </si>
  <si>
    <t>Солома</t>
  </si>
  <si>
    <t>Сочные корма всего</t>
  </si>
  <si>
    <t>В т. ч. силос</t>
  </si>
  <si>
    <t>Корнеплоды</t>
  </si>
  <si>
    <t>Всего грубых и сочных кормов:</t>
  </si>
  <si>
    <t>Концентрированные корма, всего</t>
  </si>
  <si>
    <t>в т.ч.:       комбикорма</t>
  </si>
  <si>
    <t xml:space="preserve">                зернофураж</t>
  </si>
  <si>
    <t xml:space="preserve">                жмых *</t>
  </si>
  <si>
    <t xml:space="preserve">                шрот, всего *</t>
  </si>
  <si>
    <t>в т.ч.:      соевый</t>
  </si>
  <si>
    <t xml:space="preserve">                травяная мука *</t>
  </si>
  <si>
    <t>Корма животного происхождения, всего:</t>
  </si>
  <si>
    <t>Отходы мукомольно-крупяной промышленности (отруби, мучка и др.), всего:</t>
  </si>
  <si>
    <t>Всего кормов:</t>
  </si>
  <si>
    <t>* - указывается как отдельный компонент, не входящий в состав комбикормов.</t>
  </si>
  <si>
    <t>Начальник управления (отдела)               ___________________      ____________________</t>
  </si>
  <si>
    <t>сельского хозяйства района</t>
  </si>
  <si>
    <t xml:space="preserve">(подпись) </t>
  </si>
  <si>
    <t xml:space="preserve">  (Ф.И.О.)</t>
  </si>
  <si>
    <r>
      <t>в сельхозпредприятиях, К(Ф)Х и ЛПХ (кроме свиней и птицы)</t>
    </r>
    <r>
      <rPr>
        <b/>
        <sz val="12"/>
        <color indexed="10"/>
        <rFont val="Times New Roman"/>
        <family val="1"/>
      </rPr>
      <t xml:space="preserve"> ежемесячно</t>
    </r>
  </si>
  <si>
    <t>Наименование хозяйств</t>
  </si>
  <si>
    <t>ООО "Родина"</t>
  </si>
  <si>
    <t>ООО "Искра"</t>
  </si>
  <si>
    <t>ООО "Мегаполис"</t>
  </si>
  <si>
    <t>ООО СП "Вага"</t>
  </si>
  <si>
    <t>СПК к-з "Липки"</t>
  </si>
  <si>
    <t>СПК к-з "Н-Кулое"</t>
  </si>
  <si>
    <t>СПК "Верховажский"</t>
  </si>
  <si>
    <t>ООО "Колос"</t>
  </si>
  <si>
    <t>кфх Стулова Б.В.</t>
  </si>
  <si>
    <t>кфх Постникова А.П.</t>
  </si>
  <si>
    <t>кфх Замятина В.Н.</t>
  </si>
  <si>
    <t>кфх Замятина П.Н.</t>
  </si>
  <si>
    <t>ООО "Искра</t>
  </si>
  <si>
    <t>кх Мызинв А.В.</t>
  </si>
  <si>
    <t>Кфх Замятина В.Н.</t>
  </si>
  <si>
    <t>комбикорм</t>
  </si>
  <si>
    <t>Жмых</t>
  </si>
  <si>
    <t>Жом</t>
  </si>
  <si>
    <t>Шрот соевый</t>
  </si>
  <si>
    <t>Зернофураж</t>
  </si>
  <si>
    <t>Кукуруза</t>
  </si>
  <si>
    <t>Патока</t>
  </si>
  <si>
    <t>Глюкоза</t>
  </si>
  <si>
    <t>Премикс</t>
  </si>
  <si>
    <t>Пропиленгликоль</t>
  </si>
  <si>
    <t>Лизунец</t>
  </si>
  <si>
    <t>Монокальцийфосф.</t>
  </si>
  <si>
    <t>Соль</t>
  </si>
  <si>
    <t>Мел</t>
  </si>
  <si>
    <t>Сода</t>
  </si>
  <si>
    <t>ЗЦМ</t>
  </si>
  <si>
    <t>кукуруза</t>
  </si>
  <si>
    <t>глюкоза</t>
  </si>
  <si>
    <t>патока</t>
  </si>
  <si>
    <t xml:space="preserve">премикс </t>
  </si>
  <si>
    <t>Мясокостная мука</t>
  </si>
  <si>
    <t>мел</t>
  </si>
  <si>
    <t>соль</t>
  </si>
  <si>
    <t>Лиза соляной</t>
  </si>
  <si>
    <t>Монокальцийфосфат</t>
  </si>
  <si>
    <t>фосфаткальция</t>
  </si>
  <si>
    <t>сода</t>
  </si>
  <si>
    <t>зцм</t>
  </si>
  <si>
    <t>СКОРМЛЕНО</t>
  </si>
  <si>
    <t>конц.корма,всего</t>
  </si>
  <si>
    <t>к/к</t>
  </si>
  <si>
    <t>к/к для телят</t>
  </si>
  <si>
    <t>к/к прод</t>
  </si>
  <si>
    <t>зернофураж</t>
  </si>
  <si>
    <t>продано з/фураж</t>
  </si>
  <si>
    <t>жом</t>
  </si>
  <si>
    <t>жмых</t>
  </si>
  <si>
    <t>жмых/прод</t>
  </si>
  <si>
    <t>Делинго -S</t>
  </si>
  <si>
    <t xml:space="preserve">Премикс </t>
  </si>
  <si>
    <t>Монокальцийфасфат</t>
  </si>
  <si>
    <t>премикс</t>
  </si>
  <si>
    <t>Делинго - S</t>
  </si>
  <si>
    <t>Премиксы</t>
  </si>
  <si>
    <t>Услов.гол.</t>
  </si>
  <si>
    <t>концентриров.корма в т.ч</t>
  </si>
  <si>
    <t>монокальцийфасафат</t>
  </si>
  <si>
    <t>Грубые</t>
  </si>
  <si>
    <t>Сочные</t>
  </si>
  <si>
    <t>сочные корма</t>
  </si>
  <si>
    <t>концентр.корма, всего</t>
  </si>
  <si>
    <t>Грубые корма</t>
  </si>
  <si>
    <t>Сочные корма</t>
  </si>
  <si>
    <t>з/фураж</t>
  </si>
  <si>
    <t>Всего в т.ч.</t>
  </si>
  <si>
    <t>Сено</t>
  </si>
  <si>
    <t>З/сенаж</t>
  </si>
  <si>
    <t>Силос</t>
  </si>
  <si>
    <t>сено</t>
  </si>
  <si>
    <t>сенаж</t>
  </si>
  <si>
    <t>солома</t>
  </si>
  <si>
    <t>з/сенаж</t>
  </si>
  <si>
    <t>силос</t>
  </si>
  <si>
    <t>солома/продан</t>
  </si>
  <si>
    <t>вт.ч сено</t>
  </si>
  <si>
    <t>вт.ч.Силос</t>
  </si>
  <si>
    <t>СПК к-з "Терменьга"</t>
  </si>
  <si>
    <t>ООО "Сибирь"</t>
  </si>
  <si>
    <t>СПК к-з "Верховажский"</t>
  </si>
  <si>
    <t>ИТОГО:СПК и ООО</t>
  </si>
  <si>
    <t>к/х Мызина А.В.</t>
  </si>
  <si>
    <t>кфх ПостниковА.П.</t>
  </si>
  <si>
    <t>ИТОГО: кфх</t>
  </si>
  <si>
    <t>ИТОГО: по району</t>
  </si>
  <si>
    <t>Расторопша</t>
  </si>
  <si>
    <t>ГРУБЫЕ КОРМА</t>
  </si>
  <si>
    <t>нутракор(защищённый жир)</t>
  </si>
  <si>
    <t>кфх Ламова О.А.</t>
  </si>
  <si>
    <t>Ипкфх Мызина А.В.</t>
  </si>
  <si>
    <t>экструдированная смесь</t>
  </si>
  <si>
    <t>Остаток на начало месяца: в т.ч.</t>
  </si>
  <si>
    <t>Зелёнка</t>
  </si>
  <si>
    <t>дрожжи РУМИНПРО</t>
  </si>
  <si>
    <t>мясокостная мука</t>
  </si>
  <si>
    <t>жмых рапсовый</t>
  </si>
  <si>
    <t>Нутракор</t>
  </si>
  <si>
    <t>нутракор</t>
  </si>
  <si>
    <t>рыбий жир</t>
  </si>
  <si>
    <t>Отходы пищевого производства (барда, дробина, патока, др.), всего</t>
  </si>
  <si>
    <t>пропилен с глюзой</t>
  </si>
  <si>
    <t>глицерин</t>
  </si>
  <si>
    <t>диарвит</t>
  </si>
  <si>
    <t>for a protein</t>
  </si>
  <si>
    <t>Глицерин</t>
  </si>
  <si>
    <t>,</t>
  </si>
  <si>
    <t>уголь</t>
  </si>
  <si>
    <t>симбиток(микотоксины)</t>
  </si>
  <si>
    <t>магнезит(влияет на кислотность м-ка)</t>
  </si>
  <si>
    <t>С.У.П</t>
  </si>
  <si>
    <t>лизунец</t>
  </si>
  <si>
    <t>Энергетик (ДКБ)</t>
  </si>
  <si>
    <t>for a  protein</t>
  </si>
  <si>
    <t>суп</t>
  </si>
  <si>
    <t>дрожжи кормовые</t>
  </si>
  <si>
    <t>клиносорб-адсорбент</t>
  </si>
  <si>
    <t>дрожжи</t>
  </si>
  <si>
    <t>энеджери</t>
  </si>
  <si>
    <t>Рыбий жир</t>
  </si>
  <si>
    <t>буферная смесь для кислотности)</t>
  </si>
  <si>
    <t>БВМК</t>
  </si>
  <si>
    <t>МИНВИТ</t>
  </si>
  <si>
    <t>АКТИВ ИСТ +</t>
  </si>
  <si>
    <t>шрот рапсовый</t>
  </si>
  <si>
    <t>фруктоза</t>
  </si>
  <si>
    <t>АСТ-Ацидоз</t>
  </si>
  <si>
    <t>Зерносмесь</t>
  </si>
  <si>
    <t>жом свекловичный</t>
  </si>
  <si>
    <t>ацид микс 2 ликвид (для сквашивания молока)</t>
  </si>
  <si>
    <t>трикальцийфосфат</t>
  </si>
  <si>
    <t>известь гидратная</t>
  </si>
  <si>
    <t>Жмых рапсовый</t>
  </si>
  <si>
    <t>Силос продано</t>
  </si>
  <si>
    <t>сироп энерджи</t>
  </si>
  <si>
    <t>танрэм  (вместо нутракора)</t>
  </si>
  <si>
    <t>Сироп углеводный КАСКО 75</t>
  </si>
  <si>
    <t>СЕНАЖ</t>
  </si>
  <si>
    <t>суп каско 75</t>
  </si>
  <si>
    <t>клиносорб (адсорбент)</t>
  </si>
  <si>
    <r>
      <t xml:space="preserve">левисель </t>
    </r>
    <r>
      <rPr>
        <sz val="22"/>
        <color indexed="10"/>
        <rFont val="Calibri"/>
        <family val="2"/>
      </rPr>
      <t>дрожжи</t>
    </r>
  </si>
  <si>
    <t>Трикальций фосфат</t>
  </si>
  <si>
    <t>мегабустер</t>
  </si>
  <si>
    <t>Кауфит</t>
  </si>
  <si>
    <t>Декстроза (вместо глюкозы)</t>
  </si>
  <si>
    <t>АСТ-БУФЕР</t>
  </si>
  <si>
    <t>Зерносенаж</t>
  </si>
  <si>
    <t>магнезит</t>
  </si>
  <si>
    <t>списано сена</t>
  </si>
  <si>
    <t>списано силоса</t>
  </si>
  <si>
    <t>Дрожжи левисель</t>
  </si>
  <si>
    <t>Хвойно-энергетическая добавка</t>
  </si>
  <si>
    <t>АСТ-БИО</t>
  </si>
  <si>
    <t>Энергетический напиток</t>
  </si>
  <si>
    <t>Адсорбент</t>
  </si>
  <si>
    <t>Фелуцен (Лизунец)</t>
  </si>
  <si>
    <t>Левисель</t>
  </si>
  <si>
    <t>0,0,252</t>
  </si>
  <si>
    <t>фарматам(усилитель вкуса)</t>
  </si>
  <si>
    <t>Дрожжи</t>
  </si>
  <si>
    <r>
      <t xml:space="preserve">Покупка кормов (тонн) на 01  СЕНТЯБРЯ  2023 года (с нарастающим итогом)  </t>
    </r>
    <r>
      <rPr>
        <b/>
        <sz val="18"/>
        <color indexed="10"/>
        <rFont val="Arial Cyr"/>
        <family val="0"/>
      </rPr>
      <t xml:space="preserve"> </t>
    </r>
    <r>
      <rPr>
        <b/>
        <sz val="9"/>
        <color indexed="10"/>
        <rFont val="Arial Cyr"/>
        <family val="0"/>
      </rPr>
      <t>(ежемесячно до 10 числа текущего месяца)</t>
    </r>
  </si>
  <si>
    <t xml:space="preserve">Обеспеченность скота кормами в зимне-стойловый период  на 01 СЕНТЯБРЯ 2023 года </t>
  </si>
  <si>
    <t>Остаток на 01.08.      2023</t>
  </si>
  <si>
    <t>Остаток на 01.09.   2023</t>
  </si>
  <si>
    <t>Остаток на 01.08.         2023</t>
  </si>
  <si>
    <t>Остаток на 1.09.     2023</t>
  </si>
  <si>
    <t>Остаток на 01.08    2023</t>
  </si>
  <si>
    <t>Остаток на 01.09.    2023</t>
  </si>
  <si>
    <r>
      <t xml:space="preserve">ОТЧЁТ ПО КОРМАМ ЗА </t>
    </r>
    <r>
      <rPr>
        <b/>
        <sz val="11"/>
        <color indexed="8"/>
        <rFont val="Calibri"/>
        <family val="2"/>
      </rPr>
      <t>АВГУСТ</t>
    </r>
    <r>
      <rPr>
        <sz val="11"/>
        <color theme="1"/>
        <rFont val="Calibri"/>
        <family val="2"/>
      </rPr>
      <t xml:space="preserve">  </t>
    </r>
    <r>
      <rPr>
        <sz val="14"/>
        <color indexed="8"/>
        <rFont val="Calibri"/>
        <family val="2"/>
      </rPr>
      <t>2023 г</t>
    </r>
    <r>
      <rPr>
        <sz val="11"/>
        <color theme="1"/>
        <rFont val="Calibri"/>
        <family val="2"/>
      </rPr>
      <t xml:space="preserve">.  </t>
    </r>
    <r>
      <rPr>
        <sz val="12"/>
        <color indexed="8"/>
        <rFont val="Calibri"/>
        <family val="2"/>
      </rPr>
      <t>Верховажский район</t>
    </r>
  </si>
  <si>
    <t>остаток на 1-ое СЕНТЯБРЯ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</si>
</sst>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8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0"/>
    </font>
    <font>
      <sz val="11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name val="Tahoma"/>
      <family val="2"/>
    </font>
    <font>
      <b/>
      <sz val="14"/>
      <name val="Calibri"/>
      <family val="2"/>
    </font>
    <font>
      <sz val="12"/>
      <name val="Calibri"/>
      <family val="2"/>
    </font>
    <font>
      <sz val="18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22"/>
      <color indexed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20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22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16"/>
      <name val="Calibri"/>
      <family val="2"/>
    </font>
    <font>
      <sz val="18"/>
      <color indexed="10"/>
      <name val="Arial Cyr"/>
      <family val="0"/>
    </font>
    <font>
      <sz val="20"/>
      <color indexed="10"/>
      <name val="Arial Cyr"/>
      <family val="0"/>
    </font>
    <font>
      <sz val="16"/>
      <color indexed="10"/>
      <name val="Arial Cyr"/>
      <family val="0"/>
    </font>
    <font>
      <b/>
      <sz val="20"/>
      <color indexed="10"/>
      <name val="Arial Cyr"/>
      <family val="0"/>
    </font>
    <font>
      <b/>
      <sz val="16"/>
      <color indexed="10"/>
      <name val="Arial Cyr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20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8"/>
      <color rgb="FFFF0000"/>
      <name val="Calibri"/>
      <family val="2"/>
    </font>
    <font>
      <b/>
      <sz val="20"/>
      <color rgb="FFFF0000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sz val="24"/>
      <color theme="1"/>
      <name val="Calibri"/>
      <family val="2"/>
    </font>
    <font>
      <b/>
      <sz val="18"/>
      <color rgb="FFFF0000"/>
      <name val="Arial Cyr"/>
      <family val="0"/>
    </font>
    <font>
      <sz val="18"/>
      <color rgb="FFFF0000"/>
      <name val="Arial Cyr"/>
      <family val="0"/>
    </font>
    <font>
      <sz val="20"/>
      <color rgb="FFFF0000"/>
      <name val="Arial Cyr"/>
      <family val="0"/>
    </font>
    <font>
      <sz val="16"/>
      <color rgb="FFFF0000"/>
      <name val="Arial Cyr"/>
      <family val="0"/>
    </font>
    <font>
      <b/>
      <sz val="20"/>
      <color rgb="FFFF0000"/>
      <name val="Arial Cyr"/>
      <family val="0"/>
    </font>
    <font>
      <b/>
      <sz val="16"/>
      <color rgb="FFFF0000"/>
      <name val="Arial Cyr"/>
      <family val="0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19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7" fillId="0" borderId="0" xfId="0" applyFont="1" applyAlignment="1">
      <alignment/>
    </xf>
    <xf numFmtId="0" fontId="14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/>
    </xf>
    <xf numFmtId="0" fontId="4" fillId="32" borderId="16" xfId="0" applyFont="1" applyFill="1" applyBorder="1" applyAlignment="1">
      <alignment horizontal="center"/>
    </xf>
    <xf numFmtId="0" fontId="80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89" fillId="0" borderId="11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9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textRotation="90" wrapText="1"/>
    </xf>
    <xf numFmtId="0" fontId="2" fillId="0" borderId="20" xfId="0" applyFont="1" applyFill="1" applyBorder="1" applyAlignment="1">
      <alignment horizontal="center" textRotation="90" wrapText="1"/>
    </xf>
    <xf numFmtId="0" fontId="92" fillId="0" borderId="0" xfId="0" applyFont="1" applyAlignment="1">
      <alignment textRotation="90" wrapText="1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2" fillId="32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96" fillId="0" borderId="0" xfId="0" applyFont="1" applyAlignment="1">
      <alignment/>
    </xf>
    <xf numFmtId="0" fontId="14" fillId="0" borderId="17" xfId="0" applyFont="1" applyBorder="1" applyAlignment="1">
      <alignment/>
    </xf>
    <xf numFmtId="0" fontId="97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13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60" fillId="0" borderId="0" xfId="0" applyFont="1" applyAlignment="1">
      <alignment textRotation="90" wrapText="1"/>
    </xf>
    <xf numFmtId="0" fontId="61" fillId="0" borderId="0" xfId="0" applyFont="1" applyAlignment="1">
      <alignment textRotation="90" wrapText="1"/>
    </xf>
    <xf numFmtId="0" fontId="62" fillId="0" borderId="0" xfId="0" applyFont="1" applyAlignment="1">
      <alignment textRotation="90" wrapText="1"/>
    </xf>
    <xf numFmtId="0" fontId="102" fillId="0" borderId="0" xfId="0" applyFont="1" applyAlignment="1">
      <alignment textRotation="90" wrapText="1"/>
    </xf>
    <xf numFmtId="0" fontId="96" fillId="0" borderId="0" xfId="0" applyFont="1" applyAlignment="1">
      <alignment textRotation="90" wrapText="1"/>
    </xf>
    <xf numFmtId="0" fontId="94" fillId="0" borderId="0" xfId="0" applyFont="1" applyAlignment="1">
      <alignment textRotation="90" wrapText="1"/>
    </xf>
    <xf numFmtId="0" fontId="103" fillId="0" borderId="0" xfId="0" applyFont="1" applyAlignment="1">
      <alignment textRotation="90" wrapText="1"/>
    </xf>
    <xf numFmtId="0" fontId="104" fillId="0" borderId="0" xfId="0" applyFont="1" applyAlignment="1">
      <alignment textRotation="90" wrapText="1"/>
    </xf>
    <xf numFmtId="0" fontId="33" fillId="0" borderId="0" xfId="0" applyFont="1" applyAlignment="1">
      <alignment wrapText="1"/>
    </xf>
    <xf numFmtId="0" fontId="9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6" fillId="0" borderId="0" xfId="0" applyFont="1" applyAlignment="1">
      <alignment wrapText="1"/>
    </xf>
    <xf numFmtId="0" fontId="94" fillId="0" borderId="0" xfId="0" applyFont="1" applyAlignment="1">
      <alignment wrapText="1"/>
    </xf>
    <xf numFmtId="0" fontId="105" fillId="0" borderId="0" xfId="0" applyFont="1" applyFill="1" applyBorder="1" applyAlignment="1">
      <alignment horizontal="center" textRotation="90" wrapText="1"/>
    </xf>
    <xf numFmtId="0" fontId="33" fillId="0" borderId="0" xfId="0" applyFont="1" applyAlignment="1">
      <alignment/>
    </xf>
    <xf numFmtId="0" fontId="106" fillId="0" borderId="18" xfId="0" applyFont="1" applyFill="1" applyBorder="1" applyAlignment="1">
      <alignment horizontal="center"/>
    </xf>
    <xf numFmtId="0" fontId="106" fillId="0" borderId="13" xfId="0" applyFont="1" applyFill="1" applyBorder="1" applyAlignment="1">
      <alignment horizontal="center"/>
    </xf>
    <xf numFmtId="0" fontId="106" fillId="0" borderId="19" xfId="0" applyFont="1" applyFill="1" applyBorder="1" applyAlignment="1">
      <alignment horizontal="center"/>
    </xf>
    <xf numFmtId="0" fontId="106" fillId="0" borderId="20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106" fillId="0" borderId="13" xfId="0" applyFont="1" applyFill="1" applyBorder="1" applyAlignment="1">
      <alignment horizontal="center" wrapText="1"/>
    </xf>
    <xf numFmtId="0" fontId="106" fillId="0" borderId="19" xfId="0" applyFont="1" applyFill="1" applyBorder="1" applyAlignment="1">
      <alignment horizontal="center" wrapText="1"/>
    </xf>
    <xf numFmtId="0" fontId="106" fillId="0" borderId="20" xfId="0" applyFont="1" applyFill="1" applyBorder="1" applyAlignment="1">
      <alignment horizontal="center" wrapText="1"/>
    </xf>
    <xf numFmtId="0" fontId="106" fillId="0" borderId="18" xfId="0" applyFont="1" applyFill="1" applyBorder="1" applyAlignment="1">
      <alignment horizontal="center" wrapText="1"/>
    </xf>
    <xf numFmtId="0" fontId="108" fillId="0" borderId="18" xfId="0" applyFont="1" applyFill="1" applyBorder="1" applyAlignment="1">
      <alignment horizontal="center"/>
    </xf>
    <xf numFmtId="0" fontId="108" fillId="0" borderId="13" xfId="0" applyFont="1" applyFill="1" applyBorder="1" applyAlignment="1">
      <alignment horizontal="center"/>
    </xf>
    <xf numFmtId="0" fontId="108" fillId="0" borderId="19" xfId="0" applyFont="1" applyFill="1" applyBorder="1" applyAlignment="1">
      <alignment horizontal="center"/>
    </xf>
    <xf numFmtId="0" fontId="108" fillId="0" borderId="20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10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11" fillId="0" borderId="17" xfId="0" applyFont="1" applyBorder="1" applyAlignment="1">
      <alignment horizontal="center" textRotation="90" wrapText="1"/>
    </xf>
    <xf numFmtId="0" fontId="111" fillId="0" borderId="21" xfId="0" applyFont="1" applyBorder="1" applyAlignment="1">
      <alignment horizontal="center" textRotation="90" wrapText="1"/>
    </xf>
    <xf numFmtId="0" fontId="111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80" fillId="0" borderId="17" xfId="0" applyFont="1" applyBorder="1" applyAlignment="1">
      <alignment horizontal="center" textRotation="90" wrapText="1"/>
    </xf>
    <xf numFmtId="0" fontId="80" fillId="0" borderId="21" xfId="0" applyFont="1" applyBorder="1" applyAlignment="1">
      <alignment horizontal="center" textRotation="90" wrapText="1"/>
    </xf>
    <xf numFmtId="0" fontId="80" fillId="0" borderId="16" xfId="0" applyFont="1" applyBorder="1" applyAlignment="1">
      <alignment horizontal="center" textRotation="90" wrapText="1"/>
    </xf>
    <xf numFmtId="0" fontId="17" fillId="0" borderId="15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22" fillId="0" borderId="17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textRotation="90" wrapText="1"/>
    </xf>
    <xf numFmtId="0" fontId="22" fillId="0" borderId="16" xfId="0" applyFont="1" applyBorder="1" applyAlignment="1">
      <alignment horizontal="center" textRotation="90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7" xfId="0" applyFont="1" applyBorder="1" applyAlignment="1">
      <alignment horizontal="center" textRotation="90" wrapText="1"/>
    </xf>
    <xf numFmtId="0" fontId="18" fillId="0" borderId="21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87" fillId="0" borderId="17" xfId="0" applyFont="1" applyBorder="1" applyAlignment="1">
      <alignment horizontal="center" textRotation="90" wrapText="1"/>
    </xf>
    <xf numFmtId="0" fontId="87" fillId="0" borderId="21" xfId="0" applyFont="1" applyBorder="1" applyAlignment="1">
      <alignment horizontal="center" textRotation="90" wrapText="1"/>
    </xf>
    <xf numFmtId="0" fontId="87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8" fillId="0" borderId="17" xfId="0" applyFont="1" applyBorder="1" applyAlignment="1">
      <alignment horizontal="center" textRotation="90" wrapText="1"/>
    </xf>
    <xf numFmtId="0" fontId="18" fillId="0" borderId="21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25" fillId="0" borderId="1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23" fillId="0" borderId="17" xfId="0" applyFont="1" applyBorder="1" applyAlignment="1">
      <alignment horizontal="center" textRotation="90" wrapText="1"/>
    </xf>
    <xf numFmtId="0" fontId="23" fillId="0" borderId="21" xfId="0" applyFont="1" applyBorder="1" applyAlignment="1">
      <alignment horizontal="center" textRotation="90" wrapText="1"/>
    </xf>
    <xf numFmtId="0" fontId="23" fillId="0" borderId="16" xfId="0" applyFont="1" applyBorder="1" applyAlignment="1">
      <alignment horizontal="center" textRotation="90" wrapText="1"/>
    </xf>
    <xf numFmtId="0" fontId="80" fillId="0" borderId="17" xfId="0" applyFont="1" applyBorder="1" applyAlignment="1">
      <alignment horizontal="center" wrapText="1"/>
    </xf>
    <xf numFmtId="0" fontId="80" fillId="0" borderId="21" xfId="0" applyFont="1" applyBorder="1" applyAlignment="1">
      <alignment horizontal="center" wrapText="1"/>
    </xf>
    <xf numFmtId="0" fontId="80" fillId="0" borderId="16" xfId="0" applyFont="1" applyBorder="1" applyAlignment="1">
      <alignment horizontal="center" wrapText="1"/>
    </xf>
    <xf numFmtId="0" fontId="87" fillId="0" borderId="17" xfId="0" applyFont="1" applyBorder="1" applyAlignment="1">
      <alignment horizontal="center" wrapText="1"/>
    </xf>
    <xf numFmtId="0" fontId="87" fillId="0" borderId="21" xfId="0" applyFont="1" applyBorder="1" applyAlignment="1">
      <alignment horizontal="center" wrapText="1"/>
    </xf>
    <xf numFmtId="0" fontId="87" fillId="0" borderId="16" xfId="0" applyFont="1" applyBorder="1" applyAlignment="1">
      <alignment horizontal="center" wrapText="1"/>
    </xf>
    <xf numFmtId="0" fontId="80" fillId="0" borderId="21" xfId="0" applyFont="1" applyBorder="1" applyAlignment="1">
      <alignment/>
    </xf>
    <xf numFmtId="0" fontId="80" fillId="0" borderId="16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26" fillId="0" borderId="17" xfId="0" applyFont="1" applyBorder="1" applyAlignment="1">
      <alignment horizontal="center" textRotation="90"/>
    </xf>
    <xf numFmtId="0" fontId="26" fillId="0" borderId="21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  <xf numFmtId="0" fontId="17" fillId="0" borderId="17" xfId="0" applyFont="1" applyBorder="1" applyAlignment="1">
      <alignment horizontal="center" textRotation="90" wrapText="1"/>
    </xf>
    <xf numFmtId="0" fontId="0" fillId="0" borderId="21" xfId="0" applyBorder="1" applyAlignment="1">
      <alignment textRotation="90"/>
    </xf>
    <xf numFmtId="0" fontId="0" fillId="0" borderId="16" xfId="0" applyBorder="1" applyAlignment="1">
      <alignment textRotation="90"/>
    </xf>
    <xf numFmtId="0" fontId="80" fillId="0" borderId="17" xfId="0" applyFont="1" applyBorder="1" applyAlignment="1">
      <alignment horizontal="center" textRotation="90"/>
    </xf>
    <xf numFmtId="0" fontId="80" fillId="0" borderId="21" xfId="0" applyFont="1" applyBorder="1" applyAlignment="1">
      <alignment horizontal="center" textRotation="90"/>
    </xf>
    <xf numFmtId="0" fontId="80" fillId="0" borderId="16" xfId="0" applyFont="1" applyBorder="1" applyAlignment="1">
      <alignment horizontal="center" textRotation="90"/>
    </xf>
    <xf numFmtId="0" fontId="16" fillId="0" borderId="17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7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4"/>
  <sheetViews>
    <sheetView tabSelected="1" zoomScale="55" zoomScaleNormal="55"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P17" sqref="P17"/>
    </sheetView>
  </sheetViews>
  <sheetFormatPr defaultColWidth="9.140625" defaultRowHeight="15"/>
  <cols>
    <col min="1" max="1" width="35.8515625" style="0" customWidth="1"/>
    <col min="5" max="5" width="5.140625" style="0" customWidth="1"/>
    <col min="7" max="7" width="10.140625" style="0" customWidth="1"/>
    <col min="10" max="10" width="9.00390625" style="0" customWidth="1"/>
    <col min="11" max="11" width="7.57421875" style="0" customWidth="1"/>
    <col min="12" max="12" width="10.57421875" style="0" customWidth="1"/>
    <col min="14" max="14" width="10.421875" style="0" customWidth="1"/>
    <col min="15" max="15" width="8.8515625" style="0" customWidth="1"/>
    <col min="16" max="16" width="7.7109375" style="0" customWidth="1"/>
    <col min="17" max="17" width="8.00390625" style="0" customWidth="1"/>
    <col min="18" max="18" width="5.7109375" style="0" customWidth="1"/>
    <col min="19" max="19" width="8.7109375" style="0" customWidth="1"/>
    <col min="20" max="20" width="6.7109375" style="0" customWidth="1"/>
    <col min="21" max="22" width="7.28125" style="0" customWidth="1"/>
    <col min="23" max="23" width="7.7109375" style="0" customWidth="1"/>
    <col min="24" max="24" width="3.7109375" style="0" customWidth="1"/>
    <col min="25" max="25" width="9.140625" style="0" customWidth="1"/>
    <col min="26" max="26" width="7.140625" style="0" customWidth="1"/>
    <col min="27" max="27" width="10.28125" style="0" customWidth="1"/>
    <col min="28" max="29" width="9.28125" style="0" customWidth="1"/>
    <col min="30" max="30" width="4.57421875" style="0" customWidth="1"/>
    <col min="31" max="31" width="7.140625" style="0" customWidth="1"/>
    <col min="32" max="33" width="8.00390625" style="0" customWidth="1"/>
    <col min="34" max="34" width="10.28125" style="0" customWidth="1"/>
    <col min="35" max="35" width="5.28125" style="0" customWidth="1"/>
    <col min="36" max="36" width="4.7109375" style="0" customWidth="1"/>
    <col min="37" max="37" width="5.7109375" style="0" customWidth="1"/>
    <col min="38" max="38" width="6.140625" style="0" customWidth="1"/>
    <col min="39" max="39" width="5.8515625" style="0" customWidth="1"/>
    <col min="40" max="40" width="4.00390625" style="0" customWidth="1"/>
    <col min="42" max="42" width="11.421875" style="0" bestFit="1" customWidth="1"/>
    <col min="53" max="53" width="9.28125" style="0" bestFit="1" customWidth="1"/>
    <col min="54" max="54" width="11.421875" style="0" bestFit="1" customWidth="1"/>
    <col min="60" max="60" width="11.421875" style="0" bestFit="1" customWidth="1"/>
    <col min="62" max="62" width="10.7109375" style="0" bestFit="1" customWidth="1"/>
    <col min="64" max="64" width="11.421875" style="0" customWidth="1"/>
  </cols>
  <sheetData>
    <row r="1" spans="1:25" ht="23.25">
      <c r="A1" s="123" t="s">
        <v>201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5"/>
      <c r="Y1" s="15"/>
    </row>
    <row r="2" spans="1:25" ht="15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16"/>
    </row>
    <row r="3" spans="1:25" ht="15">
      <c r="A3" s="16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6"/>
      <c r="Y3" s="16"/>
    </row>
    <row r="4" spans="1:67" ht="285" customHeight="1">
      <c r="A4" s="35"/>
      <c r="B4" s="54" t="s">
        <v>53</v>
      </c>
      <c r="C4" s="54" t="s">
        <v>168</v>
      </c>
      <c r="D4" s="54" t="s">
        <v>57</v>
      </c>
      <c r="E4" s="55" t="s">
        <v>132</v>
      </c>
      <c r="F4" s="55" t="s">
        <v>58</v>
      </c>
      <c r="G4" s="56" t="s">
        <v>54</v>
      </c>
      <c r="H4" s="56" t="s">
        <v>55</v>
      </c>
      <c r="I4" s="56" t="s">
        <v>165</v>
      </c>
      <c r="J4" s="56" t="s">
        <v>137</v>
      </c>
      <c r="K4" s="56" t="s">
        <v>56</v>
      </c>
      <c r="L4" s="56" t="s">
        <v>84</v>
      </c>
      <c r="M4" s="57" t="s">
        <v>59</v>
      </c>
      <c r="N4" s="56" t="s">
        <v>60</v>
      </c>
      <c r="O4" s="56" t="s">
        <v>61</v>
      </c>
      <c r="P4" s="57" t="s">
        <v>63</v>
      </c>
      <c r="Q4" s="56" t="s">
        <v>65</v>
      </c>
      <c r="R4" s="56" t="s">
        <v>66</v>
      </c>
      <c r="S4" s="56" t="s">
        <v>67</v>
      </c>
      <c r="T4" s="56" t="s">
        <v>129</v>
      </c>
      <c r="U4" s="58" t="s">
        <v>64</v>
      </c>
      <c r="V4" s="58" t="s">
        <v>182</v>
      </c>
      <c r="W4" s="58" t="s">
        <v>68</v>
      </c>
      <c r="X4" s="56" t="s">
        <v>136</v>
      </c>
      <c r="Y4" s="104" t="s">
        <v>199</v>
      </c>
      <c r="Z4" s="59" t="s">
        <v>135</v>
      </c>
      <c r="AA4" s="59" t="s">
        <v>140</v>
      </c>
      <c r="AB4" s="59" t="s">
        <v>142</v>
      </c>
      <c r="AC4" s="59" t="s">
        <v>159</v>
      </c>
      <c r="AD4" s="59" t="s">
        <v>143</v>
      </c>
      <c r="AE4" s="59" t="s">
        <v>144</v>
      </c>
      <c r="AF4" s="59" t="s">
        <v>148</v>
      </c>
      <c r="AG4" s="89" t="s">
        <v>149</v>
      </c>
      <c r="AH4" s="89" t="s">
        <v>150</v>
      </c>
      <c r="AI4" s="89" t="s">
        <v>151</v>
      </c>
      <c r="AJ4" s="89" t="s">
        <v>180</v>
      </c>
      <c r="AK4" s="89" t="s">
        <v>153</v>
      </c>
      <c r="AL4" s="89" t="s">
        <v>154</v>
      </c>
      <c r="AM4" s="89" t="s">
        <v>156</v>
      </c>
      <c r="AN4" s="89" t="s">
        <v>161</v>
      </c>
      <c r="AO4" s="89" t="s">
        <v>197</v>
      </c>
      <c r="AP4" s="90" t="s">
        <v>162</v>
      </c>
      <c r="AQ4" s="90" t="s">
        <v>163</v>
      </c>
      <c r="AR4" s="90" t="s">
        <v>164</v>
      </c>
      <c r="AS4" s="90" t="s">
        <v>63</v>
      </c>
      <c r="AT4" s="90" t="s">
        <v>166</v>
      </c>
      <c r="AU4" s="90" t="s">
        <v>167</v>
      </c>
      <c r="AV4" s="91" t="s">
        <v>181</v>
      </c>
      <c r="AW4" s="90" t="s">
        <v>169</v>
      </c>
      <c r="AX4" s="90" t="s">
        <v>170</v>
      </c>
      <c r="AY4" s="90" t="s">
        <v>171</v>
      </c>
      <c r="AZ4" s="92" t="s">
        <v>172</v>
      </c>
      <c r="BA4" s="92" t="s">
        <v>115</v>
      </c>
      <c r="BB4" s="92" t="s">
        <v>175</v>
      </c>
      <c r="BC4" s="92" t="s">
        <v>111</v>
      </c>
      <c r="BD4" s="92" t="s">
        <v>176</v>
      </c>
      <c r="BE4" s="92" t="s">
        <v>177</v>
      </c>
      <c r="BF4" s="92" t="s">
        <v>178</v>
      </c>
      <c r="BG4" s="92" t="s">
        <v>187</v>
      </c>
      <c r="BH4" s="93" t="s">
        <v>194</v>
      </c>
      <c r="BI4" s="92" t="s">
        <v>183</v>
      </c>
      <c r="BJ4" s="94" t="s">
        <v>185</v>
      </c>
      <c r="BK4" s="95" t="s">
        <v>186</v>
      </c>
      <c r="BL4" s="96" t="s">
        <v>192</v>
      </c>
      <c r="BM4" s="94" t="s">
        <v>193</v>
      </c>
      <c r="BN4" s="93" t="s">
        <v>195</v>
      </c>
      <c r="BO4" s="93" t="s">
        <v>196</v>
      </c>
    </row>
    <row r="5" spans="1:67" ht="37.5" customHeight="1">
      <c r="A5" s="64" t="s">
        <v>38</v>
      </c>
      <c r="B5" s="115">
        <v>85.3</v>
      </c>
      <c r="C5" s="115"/>
      <c r="D5" s="115"/>
      <c r="E5" s="115"/>
      <c r="F5" s="115">
        <v>35</v>
      </c>
      <c r="G5" s="112"/>
      <c r="H5" s="112"/>
      <c r="I5" s="112"/>
      <c r="J5" s="112"/>
      <c r="K5" s="112"/>
      <c r="L5" s="112">
        <v>0.35</v>
      </c>
      <c r="M5" s="113"/>
      <c r="N5" s="112">
        <v>0.375</v>
      </c>
      <c r="O5" s="112">
        <v>0.35</v>
      </c>
      <c r="P5" s="113">
        <v>0.014</v>
      </c>
      <c r="Q5" s="112"/>
      <c r="R5" s="112"/>
      <c r="S5" s="112">
        <v>0.95</v>
      </c>
      <c r="T5" s="112"/>
      <c r="U5" s="114"/>
      <c r="V5" s="114"/>
      <c r="W5" s="114"/>
      <c r="X5" s="112"/>
      <c r="Y5" s="111"/>
      <c r="Z5" s="97"/>
      <c r="AA5" s="97"/>
      <c r="AB5" s="97"/>
      <c r="AC5" s="97" t="s">
        <v>198</v>
      </c>
      <c r="AD5" s="98"/>
      <c r="AE5" s="98">
        <v>0.01</v>
      </c>
      <c r="AF5" s="97"/>
      <c r="AG5" s="97">
        <v>0.35</v>
      </c>
      <c r="AH5" s="97"/>
      <c r="AI5" s="97"/>
      <c r="AJ5" s="98"/>
      <c r="AK5" s="98"/>
      <c r="AL5" s="98"/>
      <c r="AM5" s="97"/>
      <c r="AN5" s="97"/>
      <c r="AO5" s="97"/>
      <c r="AP5" s="99">
        <v>3.375</v>
      </c>
      <c r="AQ5" s="99">
        <v>0.1</v>
      </c>
      <c r="AR5" s="97"/>
      <c r="AS5" s="100">
        <v>0.25</v>
      </c>
      <c r="AT5" s="100"/>
      <c r="AU5" s="100"/>
      <c r="AV5" s="100"/>
      <c r="AW5" s="101"/>
      <c r="AX5" s="101"/>
      <c r="AY5" s="101"/>
      <c r="AZ5" s="20"/>
      <c r="BA5" s="102"/>
      <c r="BB5" s="102">
        <v>0.024</v>
      </c>
      <c r="BC5" s="102"/>
      <c r="BD5" s="102"/>
      <c r="BE5" s="102"/>
      <c r="BF5" s="102"/>
      <c r="BG5" s="102"/>
      <c r="BH5" s="102">
        <v>0.012</v>
      </c>
      <c r="BI5" s="20"/>
      <c r="BJ5" s="103">
        <v>2.425</v>
      </c>
      <c r="BK5" s="102">
        <v>0.4</v>
      </c>
      <c r="BL5" s="20"/>
      <c r="BM5" s="20"/>
      <c r="BN5" s="20"/>
      <c r="BO5" s="20"/>
    </row>
    <row r="6" spans="1:48" ht="39" customHeight="1" hidden="1">
      <c r="A6" s="64" t="s">
        <v>50</v>
      </c>
      <c r="B6" s="78"/>
      <c r="C6" s="78"/>
      <c r="D6" s="78"/>
      <c r="E6" s="78"/>
      <c r="F6" s="78"/>
      <c r="G6" s="49"/>
      <c r="H6" s="49"/>
      <c r="I6" s="49"/>
      <c r="J6" s="49"/>
      <c r="K6" s="49"/>
      <c r="L6" s="49"/>
      <c r="M6" s="79"/>
      <c r="N6" s="49"/>
      <c r="O6" s="49"/>
      <c r="P6" s="79"/>
      <c r="Q6" s="49"/>
      <c r="R6" s="49"/>
      <c r="S6" s="49"/>
      <c r="T6" s="49"/>
      <c r="U6" s="80"/>
      <c r="V6" s="80"/>
      <c r="W6" s="80"/>
      <c r="X6" s="49"/>
      <c r="Y6" s="62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61"/>
      <c r="AK6" s="61"/>
      <c r="AL6" s="61"/>
      <c r="AM6" s="61"/>
      <c r="AN6" s="61"/>
      <c r="AO6" s="61"/>
      <c r="AP6" s="67"/>
      <c r="AQ6" s="67"/>
      <c r="AV6" s="69"/>
    </row>
    <row r="7" spans="1:48" ht="39" customHeight="1">
      <c r="A7" s="64" t="s">
        <v>40</v>
      </c>
      <c r="B7" s="106">
        <v>906</v>
      </c>
      <c r="C7" s="106"/>
      <c r="D7" s="106"/>
      <c r="E7" s="106"/>
      <c r="F7" s="106">
        <v>20</v>
      </c>
      <c r="G7" s="107"/>
      <c r="H7" s="107"/>
      <c r="I7" s="107"/>
      <c r="J7" s="107"/>
      <c r="K7" s="107"/>
      <c r="L7" s="107"/>
      <c r="M7" s="108">
        <v>36.7</v>
      </c>
      <c r="N7" s="107"/>
      <c r="O7" s="107"/>
      <c r="P7" s="108"/>
      <c r="Q7" s="107">
        <v>4</v>
      </c>
      <c r="R7" s="107">
        <v>2</v>
      </c>
      <c r="S7" s="107"/>
      <c r="T7" s="107"/>
      <c r="U7" s="109"/>
      <c r="V7" s="109"/>
      <c r="W7" s="109"/>
      <c r="X7" s="107"/>
      <c r="Y7" s="110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61"/>
      <c r="AK7" s="61"/>
      <c r="AL7" s="61"/>
      <c r="AM7" s="61"/>
      <c r="AN7" s="61"/>
      <c r="AO7" s="61"/>
      <c r="AP7" s="67"/>
      <c r="AQ7" s="67"/>
      <c r="AV7" s="69"/>
    </row>
    <row r="8" spans="1:55" ht="39" customHeight="1">
      <c r="A8" s="64" t="s">
        <v>41</v>
      </c>
      <c r="B8" s="106">
        <v>400</v>
      </c>
      <c r="C8" s="106"/>
      <c r="D8" s="106">
        <v>30</v>
      </c>
      <c r="E8" s="106"/>
      <c r="F8" s="106"/>
      <c r="G8" s="107">
        <v>22.85</v>
      </c>
      <c r="H8" s="107"/>
      <c r="I8" s="107"/>
      <c r="J8" s="107"/>
      <c r="K8" s="107"/>
      <c r="L8" s="107"/>
      <c r="M8" s="108">
        <v>18.54</v>
      </c>
      <c r="N8" s="107"/>
      <c r="O8" s="107">
        <v>3.815</v>
      </c>
      <c r="P8" s="108">
        <v>0.07</v>
      </c>
      <c r="Q8" s="107">
        <v>7.364</v>
      </c>
      <c r="R8" s="107">
        <v>3.536</v>
      </c>
      <c r="S8" s="107">
        <v>3.6</v>
      </c>
      <c r="T8" s="107"/>
      <c r="U8" s="109"/>
      <c r="V8" s="109"/>
      <c r="W8" s="109"/>
      <c r="X8" s="107"/>
      <c r="Y8" s="110"/>
      <c r="Z8" s="60"/>
      <c r="AA8" s="60"/>
      <c r="AB8" s="60"/>
      <c r="AC8" s="47"/>
      <c r="AD8" s="47"/>
      <c r="AE8" s="47"/>
      <c r="AF8" s="47"/>
      <c r="AG8" s="47"/>
      <c r="AH8" s="47"/>
      <c r="AI8" s="47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1"/>
      <c r="AZ8" s="61"/>
      <c r="BA8" s="61"/>
      <c r="BB8" s="61"/>
      <c r="BC8" s="61"/>
    </row>
    <row r="9" spans="1:48" ht="0.75" customHeight="1">
      <c r="A9" s="64"/>
      <c r="B9" s="78"/>
      <c r="C9" s="78"/>
      <c r="D9" s="78"/>
      <c r="E9" s="78"/>
      <c r="F9" s="78"/>
      <c r="G9" s="49"/>
      <c r="H9" s="49"/>
      <c r="I9" s="49"/>
      <c r="J9" s="49"/>
      <c r="K9" s="49"/>
      <c r="L9" s="49"/>
      <c r="M9" s="79"/>
      <c r="N9" s="49"/>
      <c r="O9" s="49"/>
      <c r="P9" s="79"/>
      <c r="Q9" s="49"/>
      <c r="R9" s="49"/>
      <c r="S9" s="49"/>
      <c r="T9" s="49"/>
      <c r="U9" s="80"/>
      <c r="V9" s="80"/>
      <c r="W9" s="80"/>
      <c r="X9" s="49"/>
      <c r="Y9" s="62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61"/>
      <c r="AK9" s="61"/>
      <c r="AL9" s="61"/>
      <c r="AM9" s="61"/>
      <c r="AN9" s="61"/>
      <c r="AO9" s="61"/>
      <c r="AV9" s="69"/>
    </row>
    <row r="10" spans="1:66" ht="37.5" customHeight="1">
      <c r="A10" s="64" t="s">
        <v>42</v>
      </c>
      <c r="B10" s="106">
        <v>940</v>
      </c>
      <c r="C10" s="106"/>
      <c r="D10" s="106"/>
      <c r="E10" s="106"/>
      <c r="F10" s="106"/>
      <c r="G10" s="107">
        <v>20</v>
      </c>
      <c r="H10" s="107"/>
      <c r="I10" s="107"/>
      <c r="J10" s="107">
        <v>62</v>
      </c>
      <c r="K10" s="107"/>
      <c r="L10" s="107"/>
      <c r="M10" s="108">
        <v>26.3</v>
      </c>
      <c r="N10" s="107"/>
      <c r="O10" s="107">
        <v>3.55</v>
      </c>
      <c r="P10" s="108"/>
      <c r="Q10" s="107">
        <v>6</v>
      </c>
      <c r="R10" s="107">
        <v>2</v>
      </c>
      <c r="S10" s="107">
        <v>3</v>
      </c>
      <c r="T10" s="107"/>
      <c r="U10" s="109"/>
      <c r="V10" s="109"/>
      <c r="W10" s="109"/>
      <c r="X10" s="107"/>
      <c r="Y10" s="110">
        <v>0.482</v>
      </c>
      <c r="Z10" s="105">
        <v>1.05</v>
      </c>
      <c r="AA10" s="105"/>
      <c r="AB10" s="105"/>
      <c r="AC10" s="47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>
        <v>0.15</v>
      </c>
      <c r="AP10" s="61"/>
      <c r="AQ10" s="61"/>
      <c r="AR10" s="61"/>
      <c r="AS10" s="61"/>
      <c r="AV10" s="69"/>
      <c r="AZ10" s="67"/>
      <c r="BA10" s="67"/>
      <c r="BB10" s="67">
        <v>2.7</v>
      </c>
      <c r="BC10" s="67"/>
      <c r="BD10" s="67"/>
      <c r="BE10" s="67"/>
      <c r="BF10" s="67"/>
      <c r="BG10" s="67"/>
      <c r="BH10" s="67">
        <v>0.5</v>
      </c>
      <c r="BI10" s="67"/>
      <c r="BJ10" s="67"/>
      <c r="BK10" s="67"/>
      <c r="BL10" s="67"/>
      <c r="BN10">
        <v>0.3</v>
      </c>
    </row>
    <row r="11" spans="1:68" ht="39" customHeight="1">
      <c r="A11" s="64" t="s">
        <v>43</v>
      </c>
      <c r="B11" s="106">
        <v>10</v>
      </c>
      <c r="C11" s="106"/>
      <c r="D11" s="106"/>
      <c r="E11" s="106"/>
      <c r="F11" s="106">
        <v>74</v>
      </c>
      <c r="G11" s="107">
        <v>79</v>
      </c>
      <c r="H11" s="107">
        <v>146</v>
      </c>
      <c r="I11" s="107"/>
      <c r="J11" s="107">
        <v>316</v>
      </c>
      <c r="K11" s="107"/>
      <c r="L11" s="107">
        <v>14.5</v>
      </c>
      <c r="M11" s="108"/>
      <c r="N11" s="107">
        <v>0.05</v>
      </c>
      <c r="O11" s="107">
        <v>41</v>
      </c>
      <c r="P11" s="108">
        <v>0.9</v>
      </c>
      <c r="Q11" s="107">
        <v>7</v>
      </c>
      <c r="R11" s="107">
        <v>21</v>
      </c>
      <c r="S11" s="107">
        <v>22</v>
      </c>
      <c r="T11" s="107">
        <v>18</v>
      </c>
      <c r="U11" s="109">
        <v>18</v>
      </c>
      <c r="V11" s="109"/>
      <c r="W11" s="109">
        <v>13</v>
      </c>
      <c r="X11" s="107"/>
      <c r="Y11" s="110"/>
      <c r="Z11" s="88"/>
      <c r="AA11" s="88"/>
      <c r="AB11" s="88"/>
      <c r="AC11" s="88"/>
      <c r="AD11" s="77">
        <v>3</v>
      </c>
      <c r="AE11" s="77"/>
      <c r="AF11" s="77"/>
      <c r="AG11" s="77">
        <v>2.85</v>
      </c>
      <c r="AH11" s="77">
        <v>1.5</v>
      </c>
      <c r="AI11" s="77"/>
      <c r="AJ11" s="77"/>
      <c r="AK11" s="77"/>
      <c r="AL11" s="77"/>
      <c r="AM11" s="77"/>
      <c r="AN11" s="77"/>
      <c r="AO11" s="77"/>
      <c r="AP11" s="77">
        <v>8</v>
      </c>
      <c r="AQ11" s="60"/>
      <c r="AR11" s="60"/>
      <c r="AS11" s="60">
        <v>1.2</v>
      </c>
      <c r="AT11" s="28"/>
      <c r="AU11" s="28"/>
      <c r="AV11" s="74"/>
      <c r="AW11" s="73"/>
      <c r="AX11" s="28"/>
      <c r="AY11" s="75"/>
      <c r="AZ11" s="75"/>
      <c r="BA11" s="75"/>
      <c r="BB11" s="75"/>
      <c r="BC11" s="75"/>
      <c r="BD11" s="75"/>
      <c r="BE11" s="75"/>
      <c r="BF11" s="75"/>
      <c r="BG11" s="75"/>
      <c r="BH11" s="28"/>
      <c r="BI11" s="28"/>
      <c r="BJ11" s="28"/>
      <c r="BK11" s="28"/>
      <c r="BL11" s="28"/>
      <c r="BM11" s="28"/>
      <c r="BN11" s="28"/>
      <c r="BO11" s="28"/>
      <c r="BP11" s="28"/>
    </row>
    <row r="12" spans="1:74" ht="33.75" customHeight="1">
      <c r="A12" s="64" t="s">
        <v>44</v>
      </c>
      <c r="B12" s="116">
        <v>265</v>
      </c>
      <c r="C12" s="116">
        <v>50</v>
      </c>
      <c r="D12" s="116"/>
      <c r="E12" s="116"/>
      <c r="F12" s="116"/>
      <c r="G12" s="117"/>
      <c r="H12" s="117"/>
      <c r="I12" s="117"/>
      <c r="J12" s="117"/>
      <c r="K12" s="117"/>
      <c r="L12" s="117"/>
      <c r="M12" s="118"/>
      <c r="N12" s="117"/>
      <c r="O12" s="117"/>
      <c r="P12" s="118"/>
      <c r="Q12" s="117">
        <v>4</v>
      </c>
      <c r="R12" s="117"/>
      <c r="S12" s="117">
        <v>0.5</v>
      </c>
      <c r="T12" s="117"/>
      <c r="U12" s="119"/>
      <c r="V12" s="119"/>
      <c r="W12" s="119"/>
      <c r="X12" s="117"/>
      <c r="Y12" s="120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76"/>
      <c r="AK12" s="76"/>
      <c r="AL12" s="76"/>
      <c r="AM12" s="76"/>
      <c r="AN12" s="76"/>
      <c r="AO12" s="76"/>
      <c r="AP12" s="28"/>
      <c r="AQ12" s="28"/>
      <c r="AR12" s="28"/>
      <c r="AS12" s="28"/>
      <c r="AT12" s="28"/>
      <c r="AU12" s="28"/>
      <c r="AV12" s="69"/>
      <c r="AY12" s="67"/>
      <c r="AZ12" s="67"/>
      <c r="BA12" s="67"/>
      <c r="BB12" s="67">
        <v>4.5</v>
      </c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</row>
    <row r="13" spans="1:74" ht="39" customHeight="1">
      <c r="A13" s="64" t="s">
        <v>45</v>
      </c>
      <c r="B13" s="116">
        <v>475.2</v>
      </c>
      <c r="C13" s="116">
        <v>0.5</v>
      </c>
      <c r="D13" s="116"/>
      <c r="E13" s="116"/>
      <c r="F13" s="116"/>
      <c r="G13" s="117"/>
      <c r="H13" s="117"/>
      <c r="I13" s="117"/>
      <c r="J13" s="117">
        <v>106.92</v>
      </c>
      <c r="K13" s="117">
        <v>21.56</v>
      </c>
      <c r="L13" s="117">
        <v>6</v>
      </c>
      <c r="M13" s="118">
        <v>63.892</v>
      </c>
      <c r="N13" s="117"/>
      <c r="O13" s="117">
        <v>7.5</v>
      </c>
      <c r="P13" s="118"/>
      <c r="Q13" s="117">
        <v>10</v>
      </c>
      <c r="R13" s="117">
        <v>5</v>
      </c>
      <c r="S13" s="117">
        <v>1.5</v>
      </c>
      <c r="T13" s="117"/>
      <c r="U13" s="119"/>
      <c r="V13" s="119"/>
      <c r="W13" s="119"/>
      <c r="X13" s="117"/>
      <c r="Y13" s="120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76"/>
      <c r="AK13" s="76"/>
      <c r="AL13" s="76"/>
      <c r="AM13" s="76"/>
      <c r="AN13" s="76"/>
      <c r="AO13" s="76"/>
      <c r="AP13" s="28"/>
      <c r="AQ13" s="28"/>
      <c r="AR13" s="28"/>
      <c r="AS13" s="28"/>
      <c r="AT13" s="28"/>
      <c r="AU13" s="28"/>
      <c r="AV13" s="74"/>
      <c r="AW13" s="28"/>
      <c r="AX13" s="28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>
        <v>0.3</v>
      </c>
      <c r="BP13" s="67"/>
      <c r="BQ13" s="67"/>
      <c r="BR13" s="67"/>
      <c r="BS13" s="67"/>
      <c r="BT13" s="67"/>
      <c r="BU13" s="67"/>
      <c r="BV13" s="67"/>
    </row>
    <row r="14" spans="1:74" ht="30.75" customHeight="1">
      <c r="A14" s="65" t="s">
        <v>3</v>
      </c>
      <c r="B14" s="37">
        <f aca="true" t="shared" si="0" ref="B14:X14">B13+B12+B11+B10+B8+B7+B6+B5</f>
        <v>3081.5</v>
      </c>
      <c r="C14" s="37"/>
      <c r="D14" s="37">
        <f t="shared" si="0"/>
        <v>30</v>
      </c>
      <c r="E14" s="37">
        <f t="shared" si="0"/>
        <v>0</v>
      </c>
      <c r="F14" s="37">
        <f t="shared" si="0"/>
        <v>129</v>
      </c>
      <c r="G14" s="37">
        <f t="shared" si="0"/>
        <v>121.85</v>
      </c>
      <c r="H14" s="37">
        <f t="shared" si="0"/>
        <v>146</v>
      </c>
      <c r="I14" s="37">
        <f t="shared" si="0"/>
        <v>0</v>
      </c>
      <c r="J14" s="37">
        <f t="shared" si="0"/>
        <v>484.92</v>
      </c>
      <c r="K14" s="37">
        <f t="shared" si="0"/>
        <v>21.56</v>
      </c>
      <c r="L14" s="37">
        <f t="shared" si="0"/>
        <v>20.85</v>
      </c>
      <c r="M14" s="37">
        <f t="shared" si="0"/>
        <v>145.43200000000002</v>
      </c>
      <c r="N14" s="37">
        <f t="shared" si="0"/>
        <v>0.425</v>
      </c>
      <c r="O14" s="37">
        <f t="shared" si="0"/>
        <v>56.214999999999996</v>
      </c>
      <c r="P14" s="37">
        <f t="shared" si="0"/>
        <v>0.984</v>
      </c>
      <c r="Q14" s="37">
        <f t="shared" si="0"/>
        <v>38.364</v>
      </c>
      <c r="R14" s="37">
        <f t="shared" si="0"/>
        <v>33.536</v>
      </c>
      <c r="S14" s="37">
        <f t="shared" si="0"/>
        <v>31.55</v>
      </c>
      <c r="T14" s="37">
        <f t="shared" si="0"/>
        <v>18</v>
      </c>
      <c r="U14" s="37">
        <f t="shared" si="0"/>
        <v>18</v>
      </c>
      <c r="V14" s="37"/>
      <c r="W14" s="37">
        <f t="shared" si="0"/>
        <v>13</v>
      </c>
      <c r="X14" s="37">
        <f t="shared" si="0"/>
        <v>0</v>
      </c>
      <c r="Y14" s="84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63"/>
      <c r="AK14" s="63"/>
      <c r="AL14" s="63"/>
      <c r="AM14" s="63"/>
      <c r="AN14" s="63"/>
      <c r="AO14" s="63"/>
      <c r="AV14" s="69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</row>
    <row r="15" spans="1:74" ht="30.75" customHeight="1">
      <c r="A15" s="64" t="s">
        <v>51</v>
      </c>
      <c r="B15" s="81"/>
      <c r="C15" s="81"/>
      <c r="D15" s="81"/>
      <c r="E15" s="81"/>
      <c r="F15" s="81"/>
      <c r="G15" s="81"/>
      <c r="H15" s="50"/>
      <c r="I15" s="50"/>
      <c r="J15" s="83"/>
      <c r="K15" s="50"/>
      <c r="L15" s="50"/>
      <c r="M15" s="50"/>
      <c r="N15" s="50"/>
      <c r="O15" s="50"/>
      <c r="P15" s="82"/>
      <c r="Q15" s="50"/>
      <c r="R15" s="50"/>
      <c r="S15" s="50"/>
      <c r="T15" s="50"/>
      <c r="U15" s="83"/>
      <c r="V15" s="83"/>
      <c r="W15" s="83"/>
      <c r="X15" s="50"/>
      <c r="Y15" s="51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3"/>
      <c r="AK15" s="53"/>
      <c r="AL15" s="53"/>
      <c r="AM15" s="53"/>
      <c r="AN15" s="53"/>
      <c r="AO15" s="53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</row>
    <row r="16" spans="1:74" ht="33" customHeight="1">
      <c r="A16" s="64" t="s">
        <v>131</v>
      </c>
      <c r="B16" s="81"/>
      <c r="C16" s="81"/>
      <c r="D16" s="81"/>
      <c r="E16" s="81"/>
      <c r="F16" s="81"/>
      <c r="G16" s="81">
        <v>34.82</v>
      </c>
      <c r="H16" s="50"/>
      <c r="I16" s="50"/>
      <c r="J16" s="83"/>
      <c r="K16" s="50"/>
      <c r="L16" s="50"/>
      <c r="M16" s="50"/>
      <c r="N16" s="50"/>
      <c r="O16" s="50">
        <v>2.05</v>
      </c>
      <c r="P16" s="82"/>
      <c r="Q16" s="50"/>
      <c r="R16" s="50"/>
      <c r="S16" s="50"/>
      <c r="T16" s="50"/>
      <c r="U16" s="83"/>
      <c r="V16" s="83"/>
      <c r="W16" s="83"/>
      <c r="X16" s="50"/>
      <c r="Y16" s="51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3"/>
      <c r="AK16" s="53"/>
      <c r="AL16" s="53"/>
      <c r="AM16" s="53"/>
      <c r="AN16" s="53"/>
      <c r="AO16" s="63"/>
      <c r="AP16" s="61"/>
      <c r="AQ16" s="61"/>
      <c r="AR16" s="61"/>
      <c r="AS16" s="61"/>
      <c r="AT16" s="61"/>
      <c r="AU16" s="61"/>
      <c r="AV16" s="61"/>
      <c r="AW16" s="61"/>
      <c r="AX16" s="61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</row>
    <row r="17" spans="1:74" ht="33" customHeight="1">
      <c r="A17" s="64" t="s">
        <v>47</v>
      </c>
      <c r="B17" s="116">
        <v>365</v>
      </c>
      <c r="C17" s="116"/>
      <c r="D17" s="116"/>
      <c r="E17" s="116"/>
      <c r="F17" s="116">
        <v>0.5</v>
      </c>
      <c r="G17" s="116"/>
      <c r="H17" s="117"/>
      <c r="I17" s="117"/>
      <c r="J17" s="119"/>
      <c r="K17" s="117"/>
      <c r="L17" s="117"/>
      <c r="M17" s="116"/>
      <c r="N17" s="117"/>
      <c r="O17" s="117">
        <v>0.606</v>
      </c>
      <c r="P17" s="117">
        <v>0.187</v>
      </c>
      <c r="Q17" s="117"/>
      <c r="R17" s="117"/>
      <c r="S17" s="117"/>
      <c r="T17" s="117"/>
      <c r="U17" s="119"/>
      <c r="V17" s="119"/>
      <c r="W17" s="119"/>
      <c r="X17" s="117"/>
      <c r="Y17" s="121"/>
      <c r="Z17" s="122">
        <v>0.5</v>
      </c>
      <c r="AA17" s="122">
        <v>0.39</v>
      </c>
      <c r="AB17" s="85"/>
      <c r="AC17" s="85"/>
      <c r="AD17" s="85"/>
      <c r="AE17" s="48"/>
      <c r="AF17" s="48"/>
      <c r="AG17" s="48"/>
      <c r="AH17" s="48"/>
      <c r="AI17" s="48"/>
      <c r="AJ17" s="76"/>
      <c r="AK17" s="76"/>
      <c r="AL17" s="76"/>
      <c r="AM17" s="76"/>
      <c r="AN17" s="76"/>
      <c r="AO17" s="76">
        <v>0.05</v>
      </c>
      <c r="AP17" s="60"/>
      <c r="AQ17" s="60"/>
      <c r="AR17" s="60"/>
      <c r="AS17" s="28"/>
      <c r="AT17" s="28"/>
      <c r="AU17" s="28"/>
      <c r="AV17" s="28"/>
      <c r="AW17" s="28"/>
      <c r="AX17" s="28"/>
      <c r="AY17" s="67"/>
      <c r="AZ17" s="67"/>
      <c r="BA17" s="67"/>
      <c r="BB17" s="67"/>
      <c r="BC17" s="67"/>
      <c r="BD17" s="67"/>
      <c r="BE17" s="67">
        <v>1.35</v>
      </c>
      <c r="BF17" s="67"/>
      <c r="BG17" s="67"/>
      <c r="BH17" s="67"/>
      <c r="BI17" s="67"/>
      <c r="BJ17" s="67">
        <v>0.325</v>
      </c>
      <c r="BK17" s="67">
        <v>0.65</v>
      </c>
      <c r="BL17" s="67"/>
      <c r="BM17" s="67">
        <v>0.05</v>
      </c>
      <c r="BN17" s="67"/>
      <c r="BO17" s="67"/>
      <c r="BP17" s="67"/>
      <c r="BQ17" s="67"/>
      <c r="BR17" s="67"/>
      <c r="BS17" s="67"/>
      <c r="BT17" s="67"/>
      <c r="BU17" s="67"/>
      <c r="BV17" s="67"/>
    </row>
    <row r="18" spans="1:74" ht="27" customHeight="1" hidden="1">
      <c r="A18" s="64" t="s">
        <v>46</v>
      </c>
      <c r="B18" s="81"/>
      <c r="C18" s="81"/>
      <c r="D18" s="81"/>
      <c r="E18" s="81"/>
      <c r="F18" s="81"/>
      <c r="G18" s="81"/>
      <c r="H18" s="50"/>
      <c r="I18" s="50"/>
      <c r="J18" s="83"/>
      <c r="K18" s="50"/>
      <c r="L18" s="50"/>
      <c r="M18" s="82"/>
      <c r="N18" s="50"/>
      <c r="O18" s="50"/>
      <c r="P18" s="50"/>
      <c r="Q18" s="50"/>
      <c r="R18" s="50"/>
      <c r="S18" s="50"/>
      <c r="T18" s="50"/>
      <c r="U18" s="83"/>
      <c r="V18" s="83"/>
      <c r="W18" s="83"/>
      <c r="X18" s="50"/>
      <c r="Y18" s="51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3"/>
      <c r="AK18" s="53"/>
      <c r="AL18" s="53"/>
      <c r="AM18" s="53"/>
      <c r="AN18" s="53"/>
      <c r="AO18" s="53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</row>
    <row r="19" spans="1:74" ht="37.5" customHeight="1">
      <c r="A19" s="64" t="s">
        <v>52</v>
      </c>
      <c r="B19" s="81"/>
      <c r="C19" s="81"/>
      <c r="D19" s="81"/>
      <c r="E19" s="81"/>
      <c r="F19" s="81"/>
      <c r="G19" s="81"/>
      <c r="H19" s="50"/>
      <c r="I19" s="50"/>
      <c r="J19" s="83"/>
      <c r="K19" s="50"/>
      <c r="L19" s="50"/>
      <c r="M19" s="82"/>
      <c r="N19" s="50"/>
      <c r="O19" s="50"/>
      <c r="P19" s="50"/>
      <c r="Q19" s="50"/>
      <c r="R19" s="50"/>
      <c r="S19" s="50"/>
      <c r="T19" s="50"/>
      <c r="U19" s="83"/>
      <c r="V19" s="83"/>
      <c r="W19" s="83"/>
      <c r="X19" s="50"/>
      <c r="Y19" s="51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3"/>
      <c r="AK19" s="53"/>
      <c r="AL19" s="53"/>
      <c r="AM19" s="53"/>
      <c r="AN19" s="53"/>
      <c r="AO19" s="53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</row>
    <row r="20" spans="1:74" ht="39" customHeight="1">
      <c r="A20" s="64" t="s">
        <v>49</v>
      </c>
      <c r="B20" s="81"/>
      <c r="C20" s="81"/>
      <c r="D20" s="81"/>
      <c r="E20" s="81"/>
      <c r="F20" s="81"/>
      <c r="G20" s="81"/>
      <c r="H20" s="50"/>
      <c r="I20" s="50"/>
      <c r="J20" s="83"/>
      <c r="K20" s="50"/>
      <c r="L20" s="50"/>
      <c r="M20" s="82"/>
      <c r="N20" s="50"/>
      <c r="O20" s="50"/>
      <c r="P20" s="50"/>
      <c r="Q20" s="50"/>
      <c r="R20" s="50"/>
      <c r="S20" s="50"/>
      <c r="T20" s="50"/>
      <c r="U20" s="83"/>
      <c r="V20" s="83"/>
      <c r="W20" s="83"/>
      <c r="X20" s="50"/>
      <c r="Y20" s="51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3"/>
      <c r="AK20" s="53"/>
      <c r="AL20" s="53"/>
      <c r="AM20" s="53"/>
      <c r="AN20" s="53"/>
      <c r="AO20" s="53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</row>
    <row r="21" spans="1:74" ht="37.5" customHeight="1">
      <c r="A21" s="64" t="s">
        <v>2</v>
      </c>
      <c r="B21" s="81">
        <f>B20+B19+B18+B17+B16+B15</f>
        <v>365</v>
      </c>
      <c r="C21" s="81"/>
      <c r="D21" s="81">
        <f>D20+D19+D18+D17+D16+D15</f>
        <v>0</v>
      </c>
      <c r="E21" s="81">
        <f>E20+E19+E18+E17+E16+E15</f>
        <v>0</v>
      </c>
      <c r="F21" s="81">
        <f>F20+F19+F18+F17+F16+F15</f>
        <v>0.5</v>
      </c>
      <c r="G21" s="81">
        <f>G20+G19+G18+G17+G16+G15</f>
        <v>34.82</v>
      </c>
      <c r="H21" s="50">
        <f aca="true" t="shared" si="1" ref="H21:X21">H20+H19+H18+H17+H16+H15</f>
        <v>0</v>
      </c>
      <c r="I21" s="50"/>
      <c r="J21" s="82">
        <f t="shared" si="1"/>
        <v>0</v>
      </c>
      <c r="K21" s="81">
        <f t="shared" si="1"/>
        <v>0</v>
      </c>
      <c r="L21" s="81">
        <f t="shared" si="1"/>
        <v>0</v>
      </c>
      <c r="M21" s="81">
        <f t="shared" si="1"/>
        <v>0</v>
      </c>
      <c r="N21" s="81">
        <f t="shared" si="1"/>
        <v>0</v>
      </c>
      <c r="O21" s="81">
        <f t="shared" si="1"/>
        <v>2.6559999999999997</v>
      </c>
      <c r="P21" s="81">
        <f t="shared" si="1"/>
        <v>0.187</v>
      </c>
      <c r="Q21" s="81">
        <f t="shared" si="1"/>
        <v>0</v>
      </c>
      <c r="R21" s="81">
        <f>R20+R19+R18+R17+R16+R15</f>
        <v>0</v>
      </c>
      <c r="S21" s="81">
        <f>S20+S19+S18+S17+S16+S15</f>
        <v>0</v>
      </c>
      <c r="T21" s="81">
        <f>T20+T19+T18+T17+T16+T15</f>
        <v>0</v>
      </c>
      <c r="U21" s="81">
        <f>U20+U19+U18+U17+U16+U15</f>
        <v>0</v>
      </c>
      <c r="V21" s="81"/>
      <c r="W21" s="81">
        <f>W20+W19+W18+W17+W16+W15</f>
        <v>0</v>
      </c>
      <c r="X21" s="50">
        <f t="shared" si="1"/>
        <v>0</v>
      </c>
      <c r="Y21" s="51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3"/>
      <c r="AK21" s="53"/>
      <c r="AL21" s="53"/>
      <c r="AM21" s="53"/>
      <c r="AN21" s="53"/>
      <c r="AO21" s="53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</row>
    <row r="22" spans="1:74" ht="42" customHeight="1">
      <c r="A22" s="66" t="s">
        <v>4</v>
      </c>
      <c r="B22" s="70">
        <f>B14+B21</f>
        <v>3446.5</v>
      </c>
      <c r="C22" s="70"/>
      <c r="D22" s="70">
        <f>D14+D21</f>
        <v>30</v>
      </c>
      <c r="E22" s="70">
        <f>E14+E21</f>
        <v>0</v>
      </c>
      <c r="F22" s="70">
        <f>F14+F21</f>
        <v>129.5</v>
      </c>
      <c r="G22" s="71">
        <f aca="true" t="shared" si="2" ref="G22:X22">G14+G21</f>
        <v>156.67</v>
      </c>
      <c r="H22" s="70">
        <f t="shared" si="2"/>
        <v>146</v>
      </c>
      <c r="I22" s="70"/>
      <c r="J22" s="72">
        <f t="shared" si="2"/>
        <v>484.92</v>
      </c>
      <c r="K22" s="70">
        <f t="shared" si="2"/>
        <v>21.56</v>
      </c>
      <c r="L22" s="70">
        <f t="shared" si="2"/>
        <v>20.85</v>
      </c>
      <c r="M22" s="70">
        <f t="shared" si="2"/>
        <v>145.43200000000002</v>
      </c>
      <c r="N22" s="70">
        <f t="shared" si="2"/>
        <v>0.425</v>
      </c>
      <c r="O22" s="70">
        <f t="shared" si="2"/>
        <v>58.870999999999995</v>
      </c>
      <c r="P22" s="70">
        <f t="shared" si="2"/>
        <v>1.171</v>
      </c>
      <c r="Q22" s="70">
        <f t="shared" si="2"/>
        <v>38.364</v>
      </c>
      <c r="R22" s="70">
        <f>R14+R21</f>
        <v>33.536</v>
      </c>
      <c r="S22" s="70">
        <f>S14+S21</f>
        <v>31.55</v>
      </c>
      <c r="T22" s="70">
        <f>T14+T21</f>
        <v>18</v>
      </c>
      <c r="U22" s="70">
        <f>U14+U21</f>
        <v>18</v>
      </c>
      <c r="V22" s="70"/>
      <c r="W22" s="70">
        <f>W21+W14</f>
        <v>13</v>
      </c>
      <c r="X22" s="70">
        <f t="shared" si="2"/>
        <v>0</v>
      </c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46"/>
      <c r="AL22" s="46"/>
      <c r="AM22" s="46"/>
      <c r="AN22" s="46"/>
      <c r="AO22" s="46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</row>
    <row r="23" spans="1:74" ht="28.5">
      <c r="A23" s="18"/>
      <c r="B23" s="38"/>
      <c r="C23" s="38"/>
      <c r="D23" s="38"/>
      <c r="E23" s="38"/>
      <c r="F23" s="38"/>
      <c r="G23" s="34"/>
      <c r="H23" s="34"/>
      <c r="I23" s="34"/>
      <c r="J23" s="34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17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43"/>
      <c r="AL23" s="43"/>
      <c r="AM23" s="43"/>
      <c r="AN23" s="43"/>
      <c r="AO23" s="43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</row>
    <row r="24" spans="2:41" ht="18.75">
      <c r="B24" s="32"/>
      <c r="C24" s="32"/>
      <c r="D24" s="39"/>
      <c r="E24" s="39"/>
      <c r="F24" s="32"/>
      <c r="G24" s="32"/>
      <c r="H24" s="39"/>
      <c r="I24" s="39"/>
      <c r="J24" s="39"/>
      <c r="K24" s="39"/>
      <c r="L24" s="39"/>
      <c r="M24" s="39"/>
      <c r="N24" s="39"/>
      <c r="O24" s="39"/>
      <c r="P24" s="39"/>
      <c r="Q24" s="32"/>
      <c r="R24" s="39"/>
      <c r="S24" s="32"/>
      <c r="T24" s="39"/>
      <c r="U24" s="39"/>
      <c r="V24" s="39"/>
      <c r="W24" s="39"/>
      <c r="X24" s="39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3"/>
      <c r="AK24" s="43"/>
      <c r="AL24" s="43"/>
      <c r="AM24" s="43"/>
      <c r="AN24" s="43"/>
      <c r="AO24" s="43"/>
    </row>
    <row r="25" spans="2:41" ht="18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  <c r="AK25" s="43"/>
      <c r="AL25" s="43"/>
      <c r="AM25" s="43"/>
      <c r="AN25" s="43"/>
      <c r="AO25" s="43"/>
    </row>
    <row r="26" spans="2:41" ht="18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K26" s="43"/>
      <c r="AL26" s="43"/>
      <c r="AM26" s="43"/>
      <c r="AN26" s="43"/>
      <c r="AO26" s="43"/>
    </row>
    <row r="27" spans="2:41" ht="18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K27" s="43"/>
      <c r="AL27" s="43"/>
      <c r="AM27" s="43"/>
      <c r="AN27" s="43"/>
      <c r="AO27" s="43"/>
    </row>
    <row r="28" spans="2:41" ht="18.7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K28" s="43"/>
      <c r="AL28" s="43"/>
      <c r="AM28" s="43"/>
      <c r="AN28" s="43"/>
      <c r="AO28" s="43"/>
    </row>
    <row r="29" spans="2:41" ht="18.7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K29" s="43"/>
      <c r="AL29" s="43"/>
      <c r="AM29" s="43"/>
      <c r="AN29" s="43"/>
      <c r="AO29" s="43"/>
    </row>
    <row r="30" spans="2:41" ht="18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K30" s="43"/>
      <c r="AL30" s="43"/>
      <c r="AM30" s="43"/>
      <c r="AN30" s="43"/>
      <c r="AO30" s="43"/>
    </row>
    <row r="31" spans="2:41" ht="18.7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3"/>
      <c r="AK31" s="43"/>
      <c r="AL31" s="43"/>
      <c r="AM31" s="43"/>
      <c r="AN31" s="43"/>
      <c r="AO31" s="43"/>
    </row>
    <row r="32" spans="2:41" ht="18.7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3"/>
      <c r="AK32" s="43"/>
      <c r="AL32" s="43"/>
      <c r="AM32" s="43"/>
      <c r="AN32" s="43"/>
      <c r="AO32" s="43"/>
    </row>
    <row r="33" spans="2:41" ht="18.7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K33" s="43"/>
      <c r="AL33" s="43"/>
      <c r="AM33" s="43"/>
      <c r="AN33" s="43"/>
      <c r="AO33" s="43"/>
    </row>
    <row r="34" spans="2:41" ht="18.7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K34" s="43"/>
      <c r="AL34" s="43"/>
      <c r="AM34" s="43"/>
      <c r="AN34" s="43"/>
      <c r="AO34" s="43"/>
    </row>
    <row r="35" spans="2:41" ht="18.7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K35" s="43"/>
      <c r="AL35" s="43"/>
      <c r="AM35" s="43"/>
      <c r="AN35" s="43"/>
      <c r="AO35" s="43"/>
    </row>
    <row r="36" spans="2:41" ht="18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3"/>
      <c r="AK36" s="43"/>
      <c r="AL36" s="43"/>
      <c r="AM36" s="43"/>
      <c r="AN36" s="43"/>
      <c r="AO36" s="43"/>
    </row>
    <row r="37" spans="2:41" ht="18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3"/>
      <c r="AK37" s="43"/>
      <c r="AL37" s="43"/>
      <c r="AM37" s="43"/>
      <c r="AN37" s="43"/>
      <c r="AO37" s="43"/>
    </row>
    <row r="38" spans="2:41" ht="18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42"/>
      <c r="Z38" s="42"/>
      <c r="AA38" s="42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2:27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4"/>
      <c r="Z39" s="34"/>
      <c r="AA39" s="34"/>
    </row>
    <row r="40" spans="2:27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4"/>
      <c r="Z40" s="34"/>
      <c r="AA40" s="34"/>
    </row>
    <row r="41" spans="2:24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2:24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2:24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2:24" ht="1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</sheetData>
  <sheetProtection/>
  <mergeCells count="1">
    <mergeCell ref="A1:W1"/>
  </mergeCells>
  <printOptions/>
  <pageMargins left="0.25" right="0.25" top="0.75" bottom="0.75" header="0.3" footer="0.3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1"/>
    </sheetView>
  </sheetViews>
  <sheetFormatPr defaultColWidth="9.140625" defaultRowHeight="15"/>
  <cols>
    <col min="1" max="1" width="27.8515625" style="0" customWidth="1"/>
    <col min="2" max="2" width="9.57421875" style="0" bestFit="1" customWidth="1"/>
    <col min="4" max="5" width="9.57421875" style="0" bestFit="1" customWidth="1"/>
    <col min="10" max="10" width="9.57421875" style="0" bestFit="1" customWidth="1"/>
    <col min="11" max="11" width="11.7109375" style="0" customWidth="1"/>
    <col min="12" max="12" width="11.57421875" style="0" customWidth="1"/>
    <col min="13" max="13" width="12.8515625" style="0" customWidth="1"/>
  </cols>
  <sheetData>
    <row r="1" spans="1:13" ht="15.75">
      <c r="A1" s="126" t="s">
        <v>202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.75">
      <c r="A2" s="126" t="s">
        <v>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6.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6.5" customHeight="1" thickBot="1">
      <c r="A4" s="128" t="s">
        <v>7</v>
      </c>
      <c r="B4" s="130" t="s">
        <v>8</v>
      </c>
      <c r="C4" s="131"/>
      <c r="D4" s="131"/>
      <c r="E4" s="132"/>
      <c r="F4" s="130" t="s">
        <v>5</v>
      </c>
      <c r="G4" s="131"/>
      <c r="H4" s="131"/>
      <c r="I4" s="132"/>
      <c r="J4" s="130" t="s">
        <v>9</v>
      </c>
      <c r="K4" s="131"/>
      <c r="L4" s="131"/>
      <c r="M4" s="132"/>
    </row>
    <row r="5" spans="1:13" ht="63.75" thickBot="1">
      <c r="A5" s="129"/>
      <c r="B5" s="6" t="s">
        <v>203</v>
      </c>
      <c r="C5" s="6" t="s">
        <v>10</v>
      </c>
      <c r="D5" s="6" t="s">
        <v>11</v>
      </c>
      <c r="E5" s="6" t="s">
        <v>204</v>
      </c>
      <c r="F5" s="6" t="s">
        <v>205</v>
      </c>
      <c r="G5" s="6" t="s">
        <v>10</v>
      </c>
      <c r="H5" s="6" t="s">
        <v>11</v>
      </c>
      <c r="I5" s="6" t="s">
        <v>206</v>
      </c>
      <c r="J5" s="6" t="s">
        <v>207</v>
      </c>
      <c r="K5" s="6" t="s">
        <v>10</v>
      </c>
      <c r="L5" s="6" t="s">
        <v>11</v>
      </c>
      <c r="M5" s="6" t="s">
        <v>208</v>
      </c>
    </row>
    <row r="6" spans="1:13" ht="21" customHeight="1" thickBot="1">
      <c r="A6" s="7" t="s">
        <v>12</v>
      </c>
      <c r="B6" s="6">
        <v>3040</v>
      </c>
      <c r="C6" s="6"/>
      <c r="D6" s="6"/>
      <c r="E6" s="6">
        <v>3042</v>
      </c>
      <c r="F6" s="6">
        <v>881</v>
      </c>
      <c r="G6" s="6"/>
      <c r="H6" s="6"/>
      <c r="I6" s="6">
        <v>937</v>
      </c>
      <c r="J6" s="6">
        <v>3926</v>
      </c>
      <c r="K6" s="6"/>
      <c r="L6" s="6"/>
      <c r="M6" s="6">
        <v>3926</v>
      </c>
    </row>
    <row r="7" spans="1:13" ht="18.75" customHeight="1" thickBot="1">
      <c r="A7" s="8" t="s">
        <v>13</v>
      </c>
      <c r="B7" s="9">
        <f aca="true" t="shared" si="0" ref="B7:I7">B8+B9+B10</f>
        <v>971.99</v>
      </c>
      <c r="C7" s="9">
        <f t="shared" si="0"/>
        <v>266.5</v>
      </c>
      <c r="D7" s="9">
        <f t="shared" si="0"/>
        <v>89.18</v>
      </c>
      <c r="E7" s="9">
        <f t="shared" si="0"/>
        <v>1149.3100000000002</v>
      </c>
      <c r="F7" s="40">
        <f t="shared" si="0"/>
        <v>471.85</v>
      </c>
      <c r="G7" s="9">
        <f t="shared" si="0"/>
        <v>0</v>
      </c>
      <c r="H7" s="9">
        <f t="shared" si="0"/>
        <v>19.6</v>
      </c>
      <c r="I7" s="9">
        <f t="shared" si="0"/>
        <v>452.25</v>
      </c>
      <c r="J7" s="9">
        <f>B7+F7</f>
        <v>1443.8400000000001</v>
      </c>
      <c r="K7" s="9">
        <f>C7+G7</f>
        <v>266.5</v>
      </c>
      <c r="L7" s="9">
        <f>D7+H7</f>
        <v>108.78</v>
      </c>
      <c r="M7" s="9">
        <f>J7+K7-L7</f>
        <v>1601.5600000000002</v>
      </c>
    </row>
    <row r="8" spans="1:13" ht="19.5" customHeight="1" thickBot="1">
      <c r="A8" s="10" t="s">
        <v>14</v>
      </c>
      <c r="B8" s="40">
        <v>944.99</v>
      </c>
      <c r="C8" s="9">
        <v>41.1</v>
      </c>
      <c r="D8" s="9">
        <v>89.18</v>
      </c>
      <c r="E8" s="9">
        <f aca="true" t="shared" si="1" ref="E8:E14">B8+C8-D8</f>
        <v>896.9100000000001</v>
      </c>
      <c r="F8" s="40">
        <v>253.95</v>
      </c>
      <c r="G8" s="9"/>
      <c r="H8" s="9">
        <v>10.3</v>
      </c>
      <c r="I8" s="9">
        <f>F8+G8-H8</f>
        <v>243.64999999999998</v>
      </c>
      <c r="J8" s="9">
        <f aca="true" t="shared" si="2" ref="J8:K11">B8+F8</f>
        <v>1198.94</v>
      </c>
      <c r="K8" s="9">
        <f t="shared" si="2"/>
        <v>41.1</v>
      </c>
      <c r="L8" s="9">
        <f aca="true" t="shared" si="3" ref="L8:L13">D8+H8</f>
        <v>99.48</v>
      </c>
      <c r="M8" s="9">
        <f aca="true" t="shared" si="4" ref="M8:M24">J8+K8-L8</f>
        <v>1140.56</v>
      </c>
    </row>
    <row r="9" spans="1:13" ht="16.5" thickBot="1">
      <c r="A9" s="10" t="s">
        <v>15</v>
      </c>
      <c r="B9" s="40"/>
      <c r="C9" s="9">
        <v>225.4</v>
      </c>
      <c r="D9" s="9"/>
      <c r="E9" s="9">
        <f t="shared" si="1"/>
        <v>225.4</v>
      </c>
      <c r="F9" s="40"/>
      <c r="G9" s="9"/>
      <c r="H9" s="9"/>
      <c r="I9" s="9">
        <f>F9+G9-H9</f>
        <v>0</v>
      </c>
      <c r="J9" s="9">
        <f t="shared" si="2"/>
        <v>0</v>
      </c>
      <c r="K9" s="9">
        <f t="shared" si="2"/>
        <v>225.4</v>
      </c>
      <c r="L9" s="9">
        <f t="shared" si="3"/>
        <v>0</v>
      </c>
      <c r="M9" s="9">
        <f t="shared" si="4"/>
        <v>225.4</v>
      </c>
    </row>
    <row r="10" spans="1:13" ht="16.5" thickBot="1">
      <c r="A10" s="10" t="s">
        <v>16</v>
      </c>
      <c r="B10" s="40">
        <v>27</v>
      </c>
      <c r="C10" s="9"/>
      <c r="D10" s="9"/>
      <c r="E10" s="9">
        <f t="shared" si="1"/>
        <v>27</v>
      </c>
      <c r="F10" s="40">
        <v>217.9</v>
      </c>
      <c r="G10" s="9"/>
      <c r="H10" s="9">
        <v>9.3</v>
      </c>
      <c r="I10" s="9">
        <f>F10+G10-H10</f>
        <v>208.6</v>
      </c>
      <c r="J10" s="9">
        <f t="shared" si="2"/>
        <v>244.9</v>
      </c>
      <c r="K10" s="9">
        <f t="shared" si="2"/>
        <v>0</v>
      </c>
      <c r="L10" s="9">
        <f t="shared" si="3"/>
        <v>9.3</v>
      </c>
      <c r="M10" s="9">
        <f t="shared" si="4"/>
        <v>235.6</v>
      </c>
    </row>
    <row r="11" spans="1:13" ht="18.75" customHeight="1" thickBot="1">
      <c r="A11" s="8" t="s">
        <v>17</v>
      </c>
      <c r="B11" s="40">
        <f>B12+B13</f>
        <v>1540.28</v>
      </c>
      <c r="C11" s="40">
        <f>C12+C13</f>
        <v>4300.5</v>
      </c>
      <c r="D11" s="40">
        <f>D12+D13</f>
        <v>2251.78</v>
      </c>
      <c r="E11" s="9">
        <f t="shared" si="1"/>
        <v>3588.9999999999995</v>
      </c>
      <c r="F11" s="40">
        <f>F12+F13</f>
        <v>294.4</v>
      </c>
      <c r="G11" s="9">
        <f>G12+G13</f>
        <v>0</v>
      </c>
      <c r="H11" s="9">
        <f>H12+H13</f>
        <v>164.6</v>
      </c>
      <c r="I11" s="9">
        <f>F11+G11-H11</f>
        <v>129.79999999999998</v>
      </c>
      <c r="J11" s="9">
        <f t="shared" si="2"/>
        <v>1834.6799999999998</v>
      </c>
      <c r="K11" s="9">
        <f t="shared" si="2"/>
        <v>4300.5</v>
      </c>
      <c r="L11" s="9">
        <f t="shared" si="3"/>
        <v>2416.38</v>
      </c>
      <c r="M11" s="9">
        <f t="shared" si="4"/>
        <v>3718.8</v>
      </c>
    </row>
    <row r="12" spans="1:13" ht="18" customHeight="1" thickBot="1">
      <c r="A12" s="10" t="s">
        <v>18</v>
      </c>
      <c r="B12" s="40">
        <v>1540.28</v>
      </c>
      <c r="C12" s="9">
        <v>4300.5</v>
      </c>
      <c r="D12" s="9">
        <v>2251.78</v>
      </c>
      <c r="E12" s="9">
        <f t="shared" si="1"/>
        <v>3588.9999999999995</v>
      </c>
      <c r="F12" s="40">
        <v>294.4</v>
      </c>
      <c r="G12" s="9"/>
      <c r="H12" s="9">
        <v>164.6</v>
      </c>
      <c r="I12" s="9">
        <f aca="true" t="shared" si="5" ref="I12:I24">F12+G12-H12</f>
        <v>129.79999999999998</v>
      </c>
      <c r="J12" s="9">
        <f>B12+F12</f>
        <v>1834.6799999999998</v>
      </c>
      <c r="K12" s="9">
        <f aca="true" t="shared" si="6" ref="K12:K24">C12+G12</f>
        <v>4300.5</v>
      </c>
      <c r="L12" s="9">
        <f t="shared" si="3"/>
        <v>2416.38</v>
      </c>
      <c r="M12" s="9">
        <f t="shared" si="4"/>
        <v>3718.8</v>
      </c>
    </row>
    <row r="13" spans="1:13" ht="18.75" customHeight="1" thickBot="1">
      <c r="A13" s="10" t="s">
        <v>19</v>
      </c>
      <c r="B13" s="40"/>
      <c r="C13" s="9"/>
      <c r="D13" s="9"/>
      <c r="E13" s="9">
        <f t="shared" si="1"/>
        <v>0</v>
      </c>
      <c r="F13" s="40"/>
      <c r="G13" s="9"/>
      <c r="H13" s="9"/>
      <c r="I13" s="9">
        <f t="shared" si="5"/>
        <v>0</v>
      </c>
      <c r="J13" s="9">
        <f>B13+F13</f>
        <v>0</v>
      </c>
      <c r="K13" s="9">
        <f t="shared" si="6"/>
        <v>0</v>
      </c>
      <c r="L13" s="9">
        <f t="shared" si="3"/>
        <v>0</v>
      </c>
      <c r="M13" s="9">
        <f t="shared" si="4"/>
        <v>0</v>
      </c>
    </row>
    <row r="14" spans="1:13" ht="33" customHeight="1" thickBot="1">
      <c r="A14" s="10" t="s">
        <v>20</v>
      </c>
      <c r="B14" s="40">
        <f>B11+B7</f>
        <v>2512.27</v>
      </c>
      <c r="C14" s="9">
        <f>C11+C7</f>
        <v>4567</v>
      </c>
      <c r="D14" s="9">
        <f>D11+D7</f>
        <v>2340.96</v>
      </c>
      <c r="E14" s="9">
        <f t="shared" si="1"/>
        <v>4738.31</v>
      </c>
      <c r="F14" s="40">
        <f>F11+F7</f>
        <v>766.25</v>
      </c>
      <c r="G14" s="9">
        <f>G11+G7</f>
        <v>0</v>
      </c>
      <c r="H14" s="9">
        <f>H11+H7</f>
        <v>184.2</v>
      </c>
      <c r="I14" s="9">
        <f t="shared" si="5"/>
        <v>582.05</v>
      </c>
      <c r="J14" s="9">
        <f>J11+J7</f>
        <v>3278.52</v>
      </c>
      <c r="K14" s="9">
        <f>K11+K7</f>
        <v>4567</v>
      </c>
      <c r="L14" s="9">
        <f>L11+L7</f>
        <v>2525.1600000000003</v>
      </c>
      <c r="M14" s="9">
        <f t="shared" si="4"/>
        <v>5320.360000000001</v>
      </c>
    </row>
    <row r="15" spans="1:13" ht="34.5" customHeight="1" thickBot="1">
      <c r="A15" s="10" t="s">
        <v>21</v>
      </c>
      <c r="B15" s="40">
        <f>B16+B17</f>
        <v>1037.5</v>
      </c>
      <c r="C15" s="9">
        <f>C16+C17</f>
        <v>538.6</v>
      </c>
      <c r="D15" s="9">
        <f>D16+D17</f>
        <v>548.52</v>
      </c>
      <c r="E15" s="9">
        <f aca="true" t="shared" si="7" ref="E15:E24">B15+C15-D15</f>
        <v>1027.58</v>
      </c>
      <c r="F15" s="40">
        <f>F16+F17</f>
        <v>362.996</v>
      </c>
      <c r="G15" s="9">
        <f>G16+G17</f>
        <v>60</v>
      </c>
      <c r="H15" s="9">
        <f>H16+H17</f>
        <v>105.406</v>
      </c>
      <c r="I15" s="9">
        <f t="shared" si="5"/>
        <v>317.59</v>
      </c>
      <c r="J15" s="9">
        <f>J16+J17</f>
        <v>1400.496</v>
      </c>
      <c r="K15" s="9">
        <f>K16+K17</f>
        <v>598.6</v>
      </c>
      <c r="L15" s="9">
        <f>L16+L17</f>
        <v>653.926</v>
      </c>
      <c r="M15" s="9">
        <f t="shared" si="4"/>
        <v>1345.17</v>
      </c>
    </row>
    <row r="16" spans="1:13" ht="18.75" customHeight="1" thickBot="1">
      <c r="A16" s="10" t="s">
        <v>22</v>
      </c>
      <c r="B16" s="40">
        <v>171.5</v>
      </c>
      <c r="C16" s="9">
        <v>425.6</v>
      </c>
      <c r="D16" s="9">
        <v>397.08</v>
      </c>
      <c r="E16" s="9">
        <f t="shared" si="7"/>
        <v>200.02000000000004</v>
      </c>
      <c r="F16" s="40">
        <v>3.996</v>
      </c>
      <c r="G16" s="9">
        <v>60</v>
      </c>
      <c r="H16" s="9">
        <v>43.756</v>
      </c>
      <c r="I16" s="9">
        <f>F16+G16-H16</f>
        <v>20.240000000000002</v>
      </c>
      <c r="J16" s="9">
        <f>B16+F16</f>
        <v>175.496</v>
      </c>
      <c r="K16" s="9">
        <f t="shared" si="6"/>
        <v>485.6</v>
      </c>
      <c r="L16" s="9">
        <f>D16+H16</f>
        <v>440.836</v>
      </c>
      <c r="M16" s="9">
        <f t="shared" si="4"/>
        <v>220.26</v>
      </c>
    </row>
    <row r="17" spans="1:13" ht="17.25" customHeight="1" thickBot="1">
      <c r="A17" s="10" t="s">
        <v>23</v>
      </c>
      <c r="B17" s="40">
        <v>866</v>
      </c>
      <c r="C17" s="9">
        <v>113</v>
      </c>
      <c r="D17" s="9">
        <v>151.44</v>
      </c>
      <c r="E17" s="9">
        <f t="shared" si="7"/>
        <v>827.56</v>
      </c>
      <c r="F17" s="40">
        <v>359</v>
      </c>
      <c r="G17" s="9"/>
      <c r="H17" s="9">
        <v>61.65</v>
      </c>
      <c r="I17" s="9">
        <f t="shared" si="5"/>
        <v>297.35</v>
      </c>
      <c r="J17" s="9">
        <f aca="true" t="shared" si="8" ref="J17:J22">B17+F17</f>
        <v>1225</v>
      </c>
      <c r="K17" s="9">
        <f t="shared" si="6"/>
        <v>113</v>
      </c>
      <c r="L17" s="9">
        <f>D17+H17</f>
        <v>213.09</v>
      </c>
      <c r="M17" s="9">
        <f t="shared" si="4"/>
        <v>1124.91</v>
      </c>
    </row>
    <row r="18" spans="1:13" ht="16.5" customHeight="1" thickBot="1">
      <c r="A18" s="10" t="s">
        <v>24</v>
      </c>
      <c r="B18" s="40">
        <v>22.68</v>
      </c>
      <c r="C18" s="9">
        <v>144</v>
      </c>
      <c r="D18" s="9">
        <v>92.62</v>
      </c>
      <c r="E18" s="9">
        <f t="shared" si="7"/>
        <v>74.06</v>
      </c>
      <c r="F18" s="40">
        <v>39.68</v>
      </c>
      <c r="G18" s="9">
        <v>10</v>
      </c>
      <c r="H18" s="9">
        <v>17.52</v>
      </c>
      <c r="I18" s="9">
        <f t="shared" si="5"/>
        <v>32.16</v>
      </c>
      <c r="J18" s="9">
        <f t="shared" si="8"/>
        <v>62.36</v>
      </c>
      <c r="K18" s="9">
        <f t="shared" si="6"/>
        <v>154</v>
      </c>
      <c r="L18" s="9">
        <f aca="true" t="shared" si="9" ref="L18:L24">D18+H18</f>
        <v>110.14</v>
      </c>
      <c r="M18" s="9">
        <f t="shared" si="4"/>
        <v>106.22000000000001</v>
      </c>
    </row>
    <row r="19" spans="1:13" ht="18.75" customHeight="1" thickBot="1">
      <c r="A19" s="10" t="s">
        <v>25</v>
      </c>
      <c r="B19" s="40"/>
      <c r="C19" s="9">
        <v>6.4</v>
      </c>
      <c r="D19" s="9">
        <v>6.4</v>
      </c>
      <c r="E19" s="9">
        <f t="shared" si="7"/>
        <v>0</v>
      </c>
      <c r="F19" s="40"/>
      <c r="G19" s="9"/>
      <c r="H19" s="9"/>
      <c r="I19" s="9">
        <f t="shared" si="5"/>
        <v>0</v>
      </c>
      <c r="J19" s="9">
        <f t="shared" si="8"/>
        <v>0</v>
      </c>
      <c r="K19" s="9">
        <f t="shared" si="6"/>
        <v>6.4</v>
      </c>
      <c r="L19" s="9">
        <f t="shared" si="9"/>
        <v>6.4</v>
      </c>
      <c r="M19" s="9">
        <f t="shared" si="4"/>
        <v>0</v>
      </c>
    </row>
    <row r="20" spans="1:13" ht="15.75" customHeight="1" thickBot="1">
      <c r="A20" s="10" t="s">
        <v>26</v>
      </c>
      <c r="B20" s="40"/>
      <c r="C20" s="9"/>
      <c r="D20" s="9"/>
      <c r="E20" s="9">
        <f t="shared" si="7"/>
        <v>0</v>
      </c>
      <c r="F20" s="40"/>
      <c r="G20" s="9"/>
      <c r="H20" s="9"/>
      <c r="I20" s="9">
        <f t="shared" si="5"/>
        <v>0</v>
      </c>
      <c r="J20" s="9">
        <f t="shared" si="8"/>
        <v>0</v>
      </c>
      <c r="K20" s="9">
        <f t="shared" si="6"/>
        <v>0</v>
      </c>
      <c r="L20" s="9">
        <f t="shared" si="9"/>
        <v>0</v>
      </c>
      <c r="M20" s="9">
        <f t="shared" si="4"/>
        <v>0</v>
      </c>
    </row>
    <row r="21" spans="1:13" ht="16.5" customHeight="1" thickBot="1">
      <c r="A21" s="10" t="s">
        <v>27</v>
      </c>
      <c r="B21" s="40"/>
      <c r="C21" s="9"/>
      <c r="D21" s="9"/>
      <c r="E21" s="9">
        <f t="shared" si="7"/>
        <v>0</v>
      </c>
      <c r="F21" s="40"/>
      <c r="G21" s="9"/>
      <c r="H21" s="9"/>
      <c r="I21" s="9">
        <f t="shared" si="5"/>
        <v>0</v>
      </c>
      <c r="J21" s="9">
        <f t="shared" si="8"/>
        <v>0</v>
      </c>
      <c r="K21" s="9">
        <f t="shared" si="6"/>
        <v>0</v>
      </c>
      <c r="L21" s="9">
        <f t="shared" si="9"/>
        <v>0</v>
      </c>
      <c r="M21" s="9">
        <f t="shared" si="4"/>
        <v>0</v>
      </c>
    </row>
    <row r="22" spans="1:13" ht="30.75" customHeight="1" thickBot="1">
      <c r="A22" s="10" t="s">
        <v>28</v>
      </c>
      <c r="B22" s="40"/>
      <c r="C22" s="9"/>
      <c r="D22" s="9"/>
      <c r="E22" s="9">
        <f t="shared" si="7"/>
        <v>0</v>
      </c>
      <c r="F22" s="9"/>
      <c r="G22" s="9"/>
      <c r="H22" s="9"/>
      <c r="I22" s="9">
        <f t="shared" si="5"/>
        <v>0</v>
      </c>
      <c r="J22" s="9">
        <f t="shared" si="8"/>
        <v>0</v>
      </c>
      <c r="K22" s="9">
        <f t="shared" si="6"/>
        <v>0</v>
      </c>
      <c r="L22" s="9">
        <f t="shared" si="9"/>
        <v>0</v>
      </c>
      <c r="M22" s="9">
        <f t="shared" si="4"/>
        <v>0</v>
      </c>
    </row>
    <row r="23" spans="1:13" ht="51.75" customHeight="1" thickBot="1">
      <c r="A23" s="10" t="s">
        <v>29</v>
      </c>
      <c r="B23" s="40"/>
      <c r="C23" s="9"/>
      <c r="D23" s="9"/>
      <c r="E23" s="9">
        <f t="shared" si="7"/>
        <v>0</v>
      </c>
      <c r="F23" s="9"/>
      <c r="G23" s="9"/>
      <c r="H23" s="9"/>
      <c r="I23" s="9">
        <f t="shared" si="5"/>
        <v>0</v>
      </c>
      <c r="J23" s="9"/>
      <c r="K23" s="9">
        <f t="shared" si="6"/>
        <v>0</v>
      </c>
      <c r="L23" s="9">
        <f t="shared" si="9"/>
        <v>0</v>
      </c>
      <c r="M23" s="9">
        <f t="shared" si="4"/>
        <v>0</v>
      </c>
    </row>
    <row r="24" spans="1:13" ht="51.75" customHeight="1" thickBot="1">
      <c r="A24" s="10" t="s">
        <v>141</v>
      </c>
      <c r="B24" s="40">
        <v>6.36</v>
      </c>
      <c r="C24" s="9">
        <v>109</v>
      </c>
      <c r="D24" s="9">
        <v>115</v>
      </c>
      <c r="E24" s="9">
        <f t="shared" si="7"/>
        <v>0.35999999999999943</v>
      </c>
      <c r="F24" s="9"/>
      <c r="G24" s="9">
        <v>80</v>
      </c>
      <c r="H24" s="9">
        <v>80</v>
      </c>
      <c r="I24" s="9">
        <f t="shared" si="5"/>
        <v>0</v>
      </c>
      <c r="J24" s="9">
        <f>B24+F24</f>
        <v>6.36</v>
      </c>
      <c r="K24" s="9">
        <f t="shared" si="6"/>
        <v>189</v>
      </c>
      <c r="L24" s="9">
        <f t="shared" si="9"/>
        <v>195</v>
      </c>
      <c r="M24" s="9">
        <f t="shared" si="4"/>
        <v>0.36000000000001364</v>
      </c>
    </row>
    <row r="25" spans="1:13" ht="18.75" customHeight="1" thickBot="1">
      <c r="A25" s="10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>
      <c r="A26" s="11" t="s">
        <v>31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11" t="s">
        <v>32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11" t="s">
        <v>33</v>
      </c>
      <c r="B29" s="5"/>
      <c r="C29" s="127" t="s">
        <v>34</v>
      </c>
      <c r="D29" s="127"/>
      <c r="E29" s="5"/>
      <c r="F29" s="127" t="s">
        <v>35</v>
      </c>
      <c r="G29" s="127"/>
      <c r="H29" s="5"/>
      <c r="I29" s="5"/>
      <c r="J29" s="5"/>
      <c r="K29" s="5"/>
      <c r="L29" s="5"/>
      <c r="M29" s="5"/>
    </row>
    <row r="30" spans="1:13" ht="15.75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11" t="s">
        <v>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</sheetData>
  <sheetProtection/>
  <mergeCells count="8">
    <mergeCell ref="A2:M2"/>
    <mergeCell ref="A1:M1"/>
    <mergeCell ref="C29:D29"/>
    <mergeCell ref="F29:G29"/>
    <mergeCell ref="A4:A5"/>
    <mergeCell ref="B4:E4"/>
    <mergeCell ref="F4:I4"/>
    <mergeCell ref="J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30"/>
  <sheetViews>
    <sheetView zoomScalePageLayoutView="0" workbookViewId="0" topLeftCell="A1">
      <pane xSplit="1" ySplit="7" topLeftCell="CH13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O10" sqref="O10"/>
    </sheetView>
  </sheetViews>
  <sheetFormatPr defaultColWidth="9.140625" defaultRowHeight="15"/>
  <cols>
    <col min="1" max="1" width="21.421875" style="0" customWidth="1"/>
    <col min="2" max="2" width="6.57421875" style="0" customWidth="1"/>
    <col min="4" max="4" width="7.140625" style="0" customWidth="1"/>
    <col min="5" max="5" width="7.57421875" style="0" customWidth="1"/>
    <col min="6" max="6" width="6.140625" style="0" customWidth="1"/>
    <col min="7" max="7" width="8.28125" style="0" customWidth="1"/>
    <col min="10" max="10" width="4.28125" style="0" customWidth="1"/>
    <col min="12" max="12" width="5.28125" style="0" customWidth="1"/>
    <col min="13" max="13" width="5.8515625" style="0" customWidth="1"/>
    <col min="14" max="14" width="6.00390625" style="0" customWidth="1"/>
    <col min="15" max="16" width="5.28125" style="0" customWidth="1"/>
    <col min="17" max="17" width="5.8515625" style="0" customWidth="1"/>
    <col min="18" max="18" width="4.140625" style="0" customWidth="1"/>
    <col min="19" max="19" width="5.57421875" style="0" customWidth="1"/>
    <col min="20" max="20" width="8.57421875" style="0" customWidth="1"/>
    <col min="21" max="21" width="3.8515625" style="28" customWidth="1"/>
    <col min="22" max="22" width="5.140625" style="0" customWidth="1"/>
    <col min="23" max="23" width="6.00390625" style="0" customWidth="1"/>
    <col min="24" max="24" width="5.28125" style="0" customWidth="1"/>
    <col min="25" max="25" width="5.421875" style="0" customWidth="1"/>
    <col min="26" max="26" width="4.00390625" style="0" customWidth="1"/>
    <col min="27" max="27" width="4.7109375" style="0" customWidth="1"/>
    <col min="28" max="28" width="6.140625" style="0" customWidth="1"/>
    <col min="29" max="29" width="6.57421875" style="0" customWidth="1"/>
    <col min="30" max="30" width="4.7109375" style="0" customWidth="1"/>
    <col min="31" max="31" width="6.00390625" style="0" customWidth="1"/>
    <col min="32" max="32" width="5.421875" style="0" customWidth="1"/>
    <col min="33" max="33" width="3.7109375" style="0" customWidth="1"/>
    <col min="34" max="34" width="5.421875" style="0" customWidth="1"/>
    <col min="35" max="35" width="5.140625" style="0" customWidth="1"/>
    <col min="36" max="36" width="5.421875" style="0" customWidth="1"/>
    <col min="37" max="37" width="6.140625" style="0" customWidth="1"/>
    <col min="38" max="38" width="5.8515625" style="0" customWidth="1"/>
    <col min="39" max="39" width="4.421875" style="0" customWidth="1"/>
    <col min="40" max="40" width="5.7109375" style="0" customWidth="1"/>
    <col min="41" max="41" width="5.421875" style="0" customWidth="1"/>
    <col min="42" max="42" width="6.140625" style="0" customWidth="1"/>
    <col min="43" max="43" width="5.28125" style="0" customWidth="1"/>
    <col min="44" max="44" width="5.7109375" style="0" customWidth="1"/>
    <col min="45" max="45" width="6.421875" style="0" customWidth="1"/>
    <col min="46" max="47" width="6.8515625" style="0" customWidth="1"/>
    <col min="49" max="49" width="5.28125" style="0" customWidth="1"/>
    <col min="50" max="50" width="5.421875" style="0" customWidth="1"/>
    <col min="51" max="51" width="6.28125" style="0" customWidth="1"/>
    <col min="52" max="52" width="5.421875" style="0" customWidth="1"/>
    <col min="53" max="53" width="6.00390625" style="0" customWidth="1"/>
    <col min="54" max="54" width="4.28125" style="0" customWidth="1"/>
    <col min="55" max="56" width="5.8515625" style="0" customWidth="1"/>
    <col min="57" max="57" width="4.57421875" style="0" customWidth="1"/>
    <col min="58" max="58" width="4.140625" style="0" customWidth="1"/>
    <col min="59" max="59" width="4.57421875" style="0" customWidth="1"/>
    <col min="60" max="60" width="4.421875" style="0" customWidth="1"/>
    <col min="61" max="61" width="5.28125" style="0" customWidth="1"/>
    <col min="62" max="62" width="5.00390625" style="0" customWidth="1"/>
    <col min="63" max="63" width="4.140625" style="0" customWidth="1"/>
    <col min="64" max="64" width="3.7109375" style="0" customWidth="1"/>
    <col min="65" max="65" width="5.57421875" style="0" customWidth="1"/>
    <col min="66" max="66" width="4.140625" style="0" customWidth="1"/>
    <col min="67" max="67" width="4.8515625" style="0" customWidth="1"/>
    <col min="68" max="68" width="4.28125" style="0" customWidth="1"/>
    <col min="69" max="69" width="4.421875" style="0" customWidth="1"/>
    <col min="70" max="70" width="5.421875" style="0" customWidth="1"/>
    <col min="71" max="71" width="5.00390625" style="0" customWidth="1"/>
    <col min="72" max="72" width="4.7109375" style="0" customWidth="1"/>
    <col min="73" max="73" width="6.57421875" style="0" customWidth="1"/>
    <col min="74" max="74" width="4.7109375" style="0" customWidth="1"/>
    <col min="75" max="77" width="4.421875" style="0" customWidth="1"/>
    <col min="78" max="78" width="7.140625" style="0" customWidth="1"/>
    <col min="79" max="79" width="5.8515625" style="0" customWidth="1"/>
    <col min="80" max="80" width="5.7109375" style="0" customWidth="1"/>
    <col min="81" max="81" width="5.140625" style="0" customWidth="1"/>
    <col min="82" max="82" width="5.28125" style="0" customWidth="1"/>
    <col min="83" max="83" width="4.28125" style="0" customWidth="1"/>
    <col min="84" max="84" width="4.8515625" style="0" customWidth="1"/>
    <col min="85" max="85" width="8.8515625" style="0" customWidth="1"/>
    <col min="87" max="87" width="5.57421875" style="0" customWidth="1"/>
    <col min="89" max="89" width="5.8515625" style="0" customWidth="1"/>
    <col min="90" max="90" width="7.421875" style="0" customWidth="1"/>
    <col min="91" max="91" width="5.7109375" style="0" customWidth="1"/>
    <col min="92" max="92" width="5.28125" style="0" customWidth="1"/>
    <col min="93" max="93" width="5.57421875" style="0" customWidth="1"/>
    <col min="94" max="94" width="6.7109375" style="0" customWidth="1"/>
    <col min="95" max="95" width="7.421875" style="0" customWidth="1"/>
    <col min="96" max="96" width="5.8515625" style="0" customWidth="1"/>
    <col min="97" max="97" width="5.28125" style="0" customWidth="1"/>
    <col min="98" max="98" width="3.7109375" style="0" customWidth="1"/>
    <col min="99" max="99" width="5.421875" style="0" customWidth="1"/>
    <col min="100" max="100" width="7.8515625" style="0" customWidth="1"/>
    <col min="101" max="102" width="5.57421875" style="0" customWidth="1"/>
    <col min="103" max="103" width="4.57421875" style="0" customWidth="1"/>
    <col min="104" max="104" width="4.8515625" style="0" customWidth="1"/>
    <col min="105" max="106" width="6.57421875" style="0" customWidth="1"/>
    <col min="107" max="107" width="4.00390625" style="0" customWidth="1"/>
    <col min="108" max="108" width="6.57421875" style="0" customWidth="1"/>
    <col min="109" max="109" width="5.140625" style="0" customWidth="1"/>
    <col min="110" max="110" width="3.57421875" style="0" customWidth="1"/>
    <col min="111" max="111" width="6.7109375" style="0" customWidth="1"/>
    <col min="112" max="112" width="5.8515625" style="0" customWidth="1"/>
    <col min="113" max="113" width="5.421875" style="0" customWidth="1"/>
    <col min="114" max="114" width="5.7109375" style="0" customWidth="1"/>
    <col min="115" max="115" width="5.421875" style="0" customWidth="1"/>
    <col min="116" max="116" width="4.8515625" style="0" customWidth="1"/>
    <col min="117" max="117" width="4.7109375" style="0" customWidth="1"/>
    <col min="118" max="118" width="7.421875" style="0" customWidth="1"/>
    <col min="119" max="120" width="6.140625" style="0" customWidth="1"/>
    <col min="121" max="121" width="5.57421875" style="0" customWidth="1"/>
    <col min="123" max="123" width="7.00390625" style="0" customWidth="1"/>
    <col min="124" max="124" width="6.7109375" style="0" customWidth="1"/>
    <col min="125" max="125" width="6.00390625" style="0" customWidth="1"/>
    <col min="126" max="126" width="6.57421875" style="0" customWidth="1"/>
    <col min="129" max="129" width="5.421875" style="0" customWidth="1"/>
    <col min="130" max="130" width="9.28125" style="0" customWidth="1"/>
    <col min="131" max="131" width="7.8515625" style="0" customWidth="1"/>
    <col min="132" max="132" width="4.8515625" style="0" customWidth="1"/>
    <col min="133" max="133" width="6.57421875" style="0" customWidth="1"/>
    <col min="134" max="134" width="7.00390625" style="0" customWidth="1"/>
    <col min="135" max="135" width="5.57421875" style="0" customWidth="1"/>
    <col min="136" max="136" width="5.00390625" style="0" customWidth="1"/>
    <col min="137" max="137" width="3.8515625" style="0" customWidth="1"/>
    <col min="138" max="138" width="5.140625" style="0" customWidth="1"/>
    <col min="139" max="139" width="6.140625" style="0" customWidth="1"/>
    <col min="140" max="140" width="7.00390625" style="0" customWidth="1"/>
    <col min="141" max="141" width="5.8515625" style="0" customWidth="1"/>
    <col min="142" max="142" width="7.57421875" style="0" customWidth="1"/>
    <col min="143" max="143" width="9.00390625" style="0" customWidth="1"/>
    <col min="144" max="144" width="5.28125" style="0" customWidth="1"/>
    <col min="145" max="145" width="5.7109375" style="0" customWidth="1"/>
    <col min="146" max="146" width="6.57421875" style="0" customWidth="1"/>
    <col min="147" max="147" width="5.28125" style="0" customWidth="1"/>
    <col min="148" max="148" width="6.421875" style="0" customWidth="1"/>
    <col min="149" max="150" width="6.00390625" style="0" customWidth="1"/>
    <col min="151" max="151" width="6.421875" style="0" customWidth="1"/>
    <col min="152" max="152" width="4.8515625" style="0" customWidth="1"/>
    <col min="153" max="153" width="6.421875" style="0" customWidth="1"/>
    <col min="154" max="154" width="6.140625" style="0" customWidth="1"/>
    <col min="155" max="156" width="5.8515625" style="0" customWidth="1"/>
    <col min="157" max="158" width="5.7109375" style="0" customWidth="1"/>
    <col min="159" max="159" width="5.8515625" style="0" customWidth="1"/>
  </cols>
  <sheetData>
    <row r="1" spans="1:14" ht="15">
      <c r="A1" s="19"/>
      <c r="B1" s="19"/>
      <c r="C1" s="19"/>
      <c r="D1" s="19"/>
      <c r="E1" s="19"/>
      <c r="F1" s="19"/>
      <c r="G1" s="19"/>
      <c r="H1" s="19"/>
      <c r="I1" s="19"/>
      <c r="J1" s="30"/>
      <c r="K1" s="19"/>
      <c r="N1" t="s">
        <v>147</v>
      </c>
    </row>
    <row r="2" spans="1:11" ht="15">
      <c r="A2" s="202" t="s">
        <v>209</v>
      </c>
      <c r="B2" s="202"/>
      <c r="C2" s="202"/>
      <c r="D2" s="202"/>
      <c r="E2" s="202"/>
      <c r="F2" s="202"/>
      <c r="G2" s="19"/>
      <c r="H2" s="19"/>
      <c r="I2" s="19"/>
      <c r="J2" s="30"/>
      <c r="K2" s="19"/>
    </row>
    <row r="3" spans="1:159" ht="21">
      <c r="A3" s="203"/>
      <c r="B3" s="203"/>
      <c r="C3" s="203"/>
      <c r="D3" s="203"/>
      <c r="E3" s="203"/>
      <c r="F3" s="203"/>
      <c r="H3" s="24"/>
      <c r="I3" s="24"/>
      <c r="J3" s="31"/>
      <c r="AN3" s="22" t="s">
        <v>10</v>
      </c>
      <c r="AO3" s="22"/>
      <c r="BZ3" s="23" t="s">
        <v>81</v>
      </c>
      <c r="CA3" s="23"/>
      <c r="DR3" s="23"/>
      <c r="DS3" s="221" t="s">
        <v>210</v>
      </c>
      <c r="DT3" s="222"/>
      <c r="DU3" s="222"/>
      <c r="DV3" s="222"/>
      <c r="DW3" s="222"/>
      <c r="DX3" s="222"/>
      <c r="DY3" s="222"/>
      <c r="DZ3" s="222"/>
      <c r="FB3" s="20"/>
      <c r="FC3" s="20"/>
    </row>
    <row r="4" spans="1:159" ht="14.25" customHeight="1">
      <c r="A4" s="204" t="s">
        <v>37</v>
      </c>
      <c r="B4" s="29"/>
      <c r="C4" s="205" t="s">
        <v>133</v>
      </c>
      <c r="D4" s="206"/>
      <c r="E4" s="206"/>
      <c r="F4" s="207"/>
      <c r="G4" s="68"/>
      <c r="H4" s="183" t="s">
        <v>101</v>
      </c>
      <c r="I4" s="184"/>
      <c r="J4" s="211" t="s">
        <v>174</v>
      </c>
      <c r="K4" s="173" t="s">
        <v>98</v>
      </c>
      <c r="L4" s="173" t="s">
        <v>157</v>
      </c>
      <c r="M4" s="176" t="s">
        <v>160</v>
      </c>
      <c r="N4" s="173" t="s">
        <v>83</v>
      </c>
      <c r="O4" s="173" t="s">
        <v>84</v>
      </c>
      <c r="P4" s="173" t="s">
        <v>57</v>
      </c>
      <c r="Q4" s="182" t="s">
        <v>158</v>
      </c>
      <c r="R4" s="182" t="s">
        <v>165</v>
      </c>
      <c r="S4" s="179" t="s">
        <v>173</v>
      </c>
      <c r="T4" s="161" t="s">
        <v>54</v>
      </c>
      <c r="U4" s="170" t="s">
        <v>155</v>
      </c>
      <c r="V4" s="164" t="s">
        <v>69</v>
      </c>
      <c r="W4" s="164" t="s">
        <v>70</v>
      </c>
      <c r="X4" s="161" t="s">
        <v>59</v>
      </c>
      <c r="Y4" s="164" t="s">
        <v>68</v>
      </c>
      <c r="Z4" s="164" t="s">
        <v>74</v>
      </c>
      <c r="AA4" s="164" t="s">
        <v>75</v>
      </c>
      <c r="AB4" s="167" t="s">
        <v>76</v>
      </c>
      <c r="AC4" s="189" t="s">
        <v>188</v>
      </c>
      <c r="AD4" s="155" t="s">
        <v>143</v>
      </c>
      <c r="AE4" s="190" t="s">
        <v>96</v>
      </c>
      <c r="AF4" s="155" t="s">
        <v>166</v>
      </c>
      <c r="AG4" s="133" t="s">
        <v>138</v>
      </c>
      <c r="AH4" s="136" t="s">
        <v>62</v>
      </c>
      <c r="AI4" s="136" t="s">
        <v>73</v>
      </c>
      <c r="AJ4" s="137" t="s">
        <v>184</v>
      </c>
      <c r="AK4" s="136" t="s">
        <v>99</v>
      </c>
      <c r="AL4" s="136" t="s">
        <v>78</v>
      </c>
      <c r="AM4" s="137" t="s">
        <v>79</v>
      </c>
      <c r="AN4" s="158" t="s">
        <v>104</v>
      </c>
      <c r="AO4" s="159"/>
      <c r="AP4" s="159"/>
      <c r="AQ4" s="159"/>
      <c r="AR4" s="160"/>
      <c r="AS4" s="143" t="s">
        <v>102</v>
      </c>
      <c r="AT4" s="144"/>
      <c r="AU4" s="214" t="s">
        <v>134</v>
      </c>
      <c r="AV4" s="136" t="s">
        <v>103</v>
      </c>
      <c r="AW4" s="136" t="s">
        <v>191</v>
      </c>
      <c r="AX4" s="136" t="s">
        <v>86</v>
      </c>
      <c r="AY4" s="136" t="s">
        <v>160</v>
      </c>
      <c r="AZ4" s="136" t="s">
        <v>84</v>
      </c>
      <c r="BA4" s="136" t="s">
        <v>83</v>
      </c>
      <c r="BB4" s="137" t="s">
        <v>165</v>
      </c>
      <c r="BC4" s="137" t="s">
        <v>88</v>
      </c>
      <c r="BD4" s="140" t="s">
        <v>173</v>
      </c>
      <c r="BE4" s="140" t="s">
        <v>89</v>
      </c>
      <c r="BF4" s="223" t="s">
        <v>179</v>
      </c>
      <c r="BG4" s="137" t="s">
        <v>69</v>
      </c>
      <c r="BH4" s="137" t="s">
        <v>70</v>
      </c>
      <c r="BI4" s="140" t="s">
        <v>71</v>
      </c>
      <c r="BJ4" s="140" t="s">
        <v>72</v>
      </c>
      <c r="BK4" s="133" t="s">
        <v>127</v>
      </c>
      <c r="BL4" s="133" t="s">
        <v>139</v>
      </c>
      <c r="BM4" s="133" t="s">
        <v>62</v>
      </c>
      <c r="BN4" s="133" t="s">
        <v>184</v>
      </c>
      <c r="BO4" s="133" t="s">
        <v>73</v>
      </c>
      <c r="BP4" s="136" t="s">
        <v>74</v>
      </c>
      <c r="BQ4" s="136" t="s">
        <v>75</v>
      </c>
      <c r="BR4" s="136" t="s">
        <v>188</v>
      </c>
      <c r="BS4" s="136" t="s">
        <v>146</v>
      </c>
      <c r="BT4" s="136" t="s">
        <v>152</v>
      </c>
      <c r="BU4" s="136" t="s">
        <v>77</v>
      </c>
      <c r="BV4" s="136" t="s">
        <v>78</v>
      </c>
      <c r="BW4" s="136" t="s">
        <v>79</v>
      </c>
      <c r="BX4" s="136" t="s">
        <v>166</v>
      </c>
      <c r="BY4" s="136" t="s">
        <v>80</v>
      </c>
      <c r="BZ4" s="193" t="s">
        <v>104</v>
      </c>
      <c r="CA4" s="137" t="s">
        <v>189</v>
      </c>
      <c r="CB4" s="137" t="s">
        <v>111</v>
      </c>
      <c r="CC4" s="137" t="s">
        <v>114</v>
      </c>
      <c r="CD4" s="137" t="s">
        <v>113</v>
      </c>
      <c r="CE4" s="137" t="s">
        <v>116</v>
      </c>
      <c r="CF4" s="137" t="s">
        <v>15</v>
      </c>
      <c r="CG4" s="136" t="s">
        <v>102</v>
      </c>
      <c r="CH4" s="226" t="s">
        <v>110</v>
      </c>
      <c r="CI4" s="217" t="s">
        <v>190</v>
      </c>
      <c r="CJ4" s="136" t="s">
        <v>82</v>
      </c>
      <c r="CK4" s="137" t="s">
        <v>200</v>
      </c>
      <c r="CL4" s="136" t="s">
        <v>83</v>
      </c>
      <c r="CM4" s="136" t="s">
        <v>84</v>
      </c>
      <c r="CN4" s="136" t="s">
        <v>85</v>
      </c>
      <c r="CO4" s="196" t="s">
        <v>134</v>
      </c>
      <c r="CP4" s="136" t="s">
        <v>160</v>
      </c>
      <c r="CQ4" s="136" t="s">
        <v>86</v>
      </c>
      <c r="CR4" s="136" t="s">
        <v>87</v>
      </c>
      <c r="CS4" s="136" t="s">
        <v>165</v>
      </c>
      <c r="CT4" s="136" t="s">
        <v>88</v>
      </c>
      <c r="CU4" s="140" t="s">
        <v>173</v>
      </c>
      <c r="CV4" s="136" t="s">
        <v>89</v>
      </c>
      <c r="CW4" s="136" t="s">
        <v>155</v>
      </c>
      <c r="CX4" s="136" t="s">
        <v>69</v>
      </c>
      <c r="CY4" s="136" t="s">
        <v>70</v>
      </c>
      <c r="CZ4" s="136" t="s">
        <v>73</v>
      </c>
      <c r="DA4" s="136" t="s">
        <v>90</v>
      </c>
      <c r="DB4" s="140" t="s">
        <v>71</v>
      </c>
      <c r="DC4" s="133" t="s">
        <v>91</v>
      </c>
      <c r="DD4" s="140" t="s">
        <v>92</v>
      </c>
      <c r="DE4" s="133" t="s">
        <v>152</v>
      </c>
      <c r="DF4" s="133" t="s">
        <v>139</v>
      </c>
      <c r="DG4" s="136" t="s">
        <v>62</v>
      </c>
      <c r="DH4" s="136" t="s">
        <v>143</v>
      </c>
      <c r="DI4" s="137" t="s">
        <v>68</v>
      </c>
      <c r="DJ4" s="137" t="s">
        <v>74</v>
      </c>
      <c r="DK4" s="136" t="s">
        <v>188</v>
      </c>
      <c r="DL4" s="137" t="s">
        <v>184</v>
      </c>
      <c r="DM4" s="137" t="s">
        <v>75</v>
      </c>
      <c r="DN4" s="136" t="s">
        <v>93</v>
      </c>
      <c r="DO4" s="136" t="s">
        <v>78</v>
      </c>
      <c r="DP4" s="136" t="s">
        <v>166</v>
      </c>
      <c r="DQ4" s="137" t="s">
        <v>79</v>
      </c>
      <c r="DR4" s="149" t="s">
        <v>104</v>
      </c>
      <c r="DS4" s="150"/>
      <c r="DT4" s="136"/>
      <c r="DU4" s="136"/>
      <c r="DV4" s="136"/>
      <c r="DW4" s="149" t="s">
        <v>105</v>
      </c>
      <c r="DX4" s="150"/>
      <c r="DY4" s="220" t="s">
        <v>134</v>
      </c>
      <c r="DZ4" s="136" t="s">
        <v>82</v>
      </c>
      <c r="EA4" s="193" t="s">
        <v>106</v>
      </c>
      <c r="EB4" s="136" t="s">
        <v>200</v>
      </c>
      <c r="EC4" s="136" t="s">
        <v>160</v>
      </c>
      <c r="ED4" s="193" t="s">
        <v>83</v>
      </c>
      <c r="EE4" s="136" t="s">
        <v>84</v>
      </c>
      <c r="EF4" s="133" t="s">
        <v>165</v>
      </c>
      <c r="EG4" s="137" t="s">
        <v>88</v>
      </c>
      <c r="EH4" s="140" t="s">
        <v>173</v>
      </c>
      <c r="EI4" s="140" t="s">
        <v>89</v>
      </c>
      <c r="EJ4" s="137" t="s">
        <v>155</v>
      </c>
      <c r="EK4" s="137" t="s">
        <v>69</v>
      </c>
      <c r="EL4" s="136" t="s">
        <v>70</v>
      </c>
      <c r="EM4" s="140" t="s">
        <v>71</v>
      </c>
      <c r="EN4" s="140" t="s">
        <v>80</v>
      </c>
      <c r="EO4" s="140" t="s">
        <v>75</v>
      </c>
      <c r="EP4" s="140" t="s">
        <v>74</v>
      </c>
      <c r="EQ4" s="136" t="s">
        <v>145</v>
      </c>
      <c r="ER4" s="136" t="s">
        <v>146</v>
      </c>
      <c r="ES4" s="140" t="s">
        <v>94</v>
      </c>
      <c r="ET4" s="136" t="s">
        <v>95</v>
      </c>
      <c r="EU4" s="133" t="s">
        <v>152</v>
      </c>
      <c r="EV4" s="133" t="s">
        <v>138</v>
      </c>
      <c r="EW4" s="136" t="s">
        <v>62</v>
      </c>
      <c r="EX4" s="136" t="s">
        <v>73</v>
      </c>
      <c r="EY4" s="137" t="s">
        <v>184</v>
      </c>
      <c r="EZ4" s="137" t="s">
        <v>166</v>
      </c>
      <c r="FA4" s="140" t="s">
        <v>79</v>
      </c>
      <c r="FB4" s="136" t="s">
        <v>93</v>
      </c>
      <c r="FC4" s="136" t="s">
        <v>78</v>
      </c>
    </row>
    <row r="5" spans="1:159" ht="14.25" customHeight="1">
      <c r="A5" s="204"/>
      <c r="B5" s="201" t="s">
        <v>97</v>
      </c>
      <c r="C5" s="208" t="s">
        <v>128</v>
      </c>
      <c r="D5" s="209"/>
      <c r="E5" s="209"/>
      <c r="F5" s="209"/>
      <c r="G5" s="210"/>
      <c r="H5" s="185"/>
      <c r="I5" s="186"/>
      <c r="J5" s="212"/>
      <c r="K5" s="174"/>
      <c r="L5" s="174"/>
      <c r="M5" s="177"/>
      <c r="N5" s="174"/>
      <c r="O5" s="174"/>
      <c r="P5" s="174"/>
      <c r="Q5" s="165"/>
      <c r="R5" s="165"/>
      <c r="S5" s="180"/>
      <c r="T5" s="162"/>
      <c r="U5" s="171"/>
      <c r="V5" s="165"/>
      <c r="W5" s="165"/>
      <c r="X5" s="162"/>
      <c r="Y5" s="165"/>
      <c r="Z5" s="165"/>
      <c r="AA5" s="165"/>
      <c r="AB5" s="168"/>
      <c r="AC5" s="168"/>
      <c r="AD5" s="156"/>
      <c r="AE5" s="191"/>
      <c r="AF5" s="156"/>
      <c r="AG5" s="134"/>
      <c r="AH5" s="124"/>
      <c r="AI5" s="124"/>
      <c r="AJ5" s="138"/>
      <c r="AK5" s="124"/>
      <c r="AL5" s="124"/>
      <c r="AM5" s="138"/>
      <c r="AN5" s="12"/>
      <c r="AO5" s="136" t="s">
        <v>111</v>
      </c>
      <c r="AP5" s="136" t="s">
        <v>112</v>
      </c>
      <c r="AQ5" s="136" t="s">
        <v>113</v>
      </c>
      <c r="AR5" s="136" t="s">
        <v>114</v>
      </c>
      <c r="AS5" s="145"/>
      <c r="AT5" s="146"/>
      <c r="AU5" s="215"/>
      <c r="AV5" s="124"/>
      <c r="AW5" s="124"/>
      <c r="AX5" s="124"/>
      <c r="AY5" s="124"/>
      <c r="AZ5" s="124"/>
      <c r="BA5" s="124"/>
      <c r="BB5" s="138"/>
      <c r="BC5" s="138"/>
      <c r="BD5" s="141"/>
      <c r="BE5" s="141"/>
      <c r="BF5" s="224"/>
      <c r="BG5" s="138"/>
      <c r="BH5" s="138"/>
      <c r="BI5" s="141"/>
      <c r="BJ5" s="141"/>
      <c r="BK5" s="134"/>
      <c r="BL5" s="134"/>
      <c r="BM5" s="134"/>
      <c r="BN5" s="134"/>
      <c r="BO5" s="13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99"/>
      <c r="CA5" s="138"/>
      <c r="CB5" s="138"/>
      <c r="CC5" s="138"/>
      <c r="CD5" s="138"/>
      <c r="CE5" s="138"/>
      <c r="CF5" s="138"/>
      <c r="CG5" s="124"/>
      <c r="CH5" s="227"/>
      <c r="CI5" s="218"/>
      <c r="CJ5" s="124"/>
      <c r="CK5" s="138"/>
      <c r="CL5" s="124"/>
      <c r="CM5" s="124"/>
      <c r="CN5" s="124"/>
      <c r="CO5" s="197"/>
      <c r="CP5" s="124"/>
      <c r="CQ5" s="124"/>
      <c r="CR5" s="124"/>
      <c r="CS5" s="124"/>
      <c r="CT5" s="124"/>
      <c r="CU5" s="141"/>
      <c r="CV5" s="124"/>
      <c r="CW5" s="124"/>
      <c r="CX5" s="124"/>
      <c r="CY5" s="124"/>
      <c r="CZ5" s="124"/>
      <c r="DA5" s="124"/>
      <c r="DB5" s="141"/>
      <c r="DC5" s="134"/>
      <c r="DD5" s="141"/>
      <c r="DE5" s="134"/>
      <c r="DF5" s="134"/>
      <c r="DG5" s="124"/>
      <c r="DH5" s="124"/>
      <c r="DI5" s="138"/>
      <c r="DJ5" s="138"/>
      <c r="DK5" s="124"/>
      <c r="DL5" s="138"/>
      <c r="DM5" s="138"/>
      <c r="DN5" s="124"/>
      <c r="DO5" s="124"/>
      <c r="DP5" s="124"/>
      <c r="DQ5" s="138"/>
      <c r="DR5" s="151"/>
      <c r="DS5" s="152"/>
      <c r="DT5" s="124"/>
      <c r="DU5" s="124"/>
      <c r="DV5" s="124"/>
      <c r="DW5" s="151"/>
      <c r="DX5" s="152"/>
      <c r="DY5" s="215"/>
      <c r="DZ5" s="124"/>
      <c r="EA5" s="194"/>
      <c r="EB5" s="124"/>
      <c r="EC5" s="124"/>
      <c r="ED5" s="194"/>
      <c r="EE5" s="124"/>
      <c r="EF5" s="134"/>
      <c r="EG5" s="138"/>
      <c r="EH5" s="141"/>
      <c r="EI5" s="141"/>
      <c r="EJ5" s="138"/>
      <c r="EK5" s="138"/>
      <c r="EL5" s="124"/>
      <c r="EM5" s="141"/>
      <c r="EN5" s="141"/>
      <c r="EO5" s="141"/>
      <c r="EP5" s="141"/>
      <c r="EQ5" s="124"/>
      <c r="ER5" s="124"/>
      <c r="ES5" s="141"/>
      <c r="ET5" s="124"/>
      <c r="EU5" s="134"/>
      <c r="EV5" s="134"/>
      <c r="EW5" s="124"/>
      <c r="EX5" s="124"/>
      <c r="EY5" s="138"/>
      <c r="EZ5" s="138"/>
      <c r="FA5" s="141"/>
      <c r="FB5" s="124"/>
      <c r="FC5" s="124"/>
    </row>
    <row r="6" spans="1:159" ht="14.25" customHeight="1">
      <c r="A6" s="204"/>
      <c r="B6" s="201"/>
      <c r="C6" s="29" t="s">
        <v>100</v>
      </c>
      <c r="D6" s="187" t="s">
        <v>108</v>
      </c>
      <c r="E6" s="187" t="s">
        <v>15</v>
      </c>
      <c r="F6" s="187" t="s">
        <v>16</v>
      </c>
      <c r="G6" s="187" t="s">
        <v>109</v>
      </c>
      <c r="H6" s="173" t="s">
        <v>107</v>
      </c>
      <c r="I6" s="187" t="s">
        <v>110</v>
      </c>
      <c r="J6" s="212"/>
      <c r="K6" s="174"/>
      <c r="L6" s="174"/>
      <c r="M6" s="177"/>
      <c r="N6" s="174"/>
      <c r="O6" s="174"/>
      <c r="P6" s="174"/>
      <c r="Q6" s="165"/>
      <c r="R6" s="165"/>
      <c r="S6" s="180"/>
      <c r="T6" s="162"/>
      <c r="U6" s="171"/>
      <c r="V6" s="165"/>
      <c r="W6" s="165"/>
      <c r="X6" s="162"/>
      <c r="Y6" s="165"/>
      <c r="Z6" s="165"/>
      <c r="AA6" s="165"/>
      <c r="AB6" s="168"/>
      <c r="AC6" s="168"/>
      <c r="AD6" s="156"/>
      <c r="AE6" s="191"/>
      <c r="AF6" s="156"/>
      <c r="AG6" s="134"/>
      <c r="AH6" s="124"/>
      <c r="AI6" s="124"/>
      <c r="AJ6" s="138"/>
      <c r="AK6" s="124"/>
      <c r="AL6" s="124"/>
      <c r="AM6" s="138"/>
      <c r="AN6" s="25" t="s">
        <v>1</v>
      </c>
      <c r="AO6" s="124"/>
      <c r="AP6" s="124"/>
      <c r="AQ6" s="124"/>
      <c r="AR6" s="124"/>
      <c r="AS6" s="147"/>
      <c r="AT6" s="148"/>
      <c r="AU6" s="215"/>
      <c r="AV6" s="125"/>
      <c r="AW6" s="124"/>
      <c r="AX6" s="124"/>
      <c r="AY6" s="124"/>
      <c r="AZ6" s="124"/>
      <c r="BA6" s="124"/>
      <c r="BB6" s="138"/>
      <c r="BC6" s="138"/>
      <c r="BD6" s="141"/>
      <c r="BE6" s="141"/>
      <c r="BF6" s="224"/>
      <c r="BG6" s="138"/>
      <c r="BH6" s="138"/>
      <c r="BI6" s="141"/>
      <c r="BJ6" s="141"/>
      <c r="BK6" s="134"/>
      <c r="BL6" s="134"/>
      <c r="BM6" s="134"/>
      <c r="BN6" s="134"/>
      <c r="BO6" s="13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200"/>
      <c r="CA6" s="138"/>
      <c r="CB6" s="138"/>
      <c r="CC6" s="138"/>
      <c r="CD6" s="138"/>
      <c r="CE6" s="138"/>
      <c r="CF6" s="138"/>
      <c r="CG6" s="125"/>
      <c r="CH6" s="227"/>
      <c r="CI6" s="218"/>
      <c r="CJ6" s="124"/>
      <c r="CK6" s="138"/>
      <c r="CL6" s="124"/>
      <c r="CM6" s="124"/>
      <c r="CN6" s="124"/>
      <c r="CO6" s="197"/>
      <c r="CP6" s="124"/>
      <c r="CQ6" s="124"/>
      <c r="CR6" s="124"/>
      <c r="CS6" s="124"/>
      <c r="CT6" s="124"/>
      <c r="CU6" s="141"/>
      <c r="CV6" s="124"/>
      <c r="CW6" s="124"/>
      <c r="CX6" s="124"/>
      <c r="CY6" s="124"/>
      <c r="CZ6" s="124"/>
      <c r="DA6" s="124"/>
      <c r="DB6" s="141"/>
      <c r="DC6" s="134"/>
      <c r="DD6" s="141"/>
      <c r="DE6" s="134"/>
      <c r="DF6" s="134"/>
      <c r="DG6" s="124"/>
      <c r="DH6" s="124"/>
      <c r="DI6" s="138"/>
      <c r="DJ6" s="138"/>
      <c r="DK6" s="124"/>
      <c r="DL6" s="138"/>
      <c r="DM6" s="138"/>
      <c r="DN6" s="124"/>
      <c r="DO6" s="124"/>
      <c r="DP6" s="124"/>
      <c r="DQ6" s="138"/>
      <c r="DR6" s="153"/>
      <c r="DS6" s="154"/>
      <c r="DT6" s="125"/>
      <c r="DU6" s="125"/>
      <c r="DV6" s="125"/>
      <c r="DW6" s="153"/>
      <c r="DX6" s="154"/>
      <c r="DY6" s="215"/>
      <c r="DZ6" s="124"/>
      <c r="EA6" s="194"/>
      <c r="EB6" s="124"/>
      <c r="EC6" s="124"/>
      <c r="ED6" s="194"/>
      <c r="EE6" s="124"/>
      <c r="EF6" s="134"/>
      <c r="EG6" s="138"/>
      <c r="EH6" s="141"/>
      <c r="EI6" s="141"/>
      <c r="EJ6" s="138"/>
      <c r="EK6" s="138"/>
      <c r="EL6" s="124"/>
      <c r="EM6" s="141"/>
      <c r="EN6" s="141"/>
      <c r="EO6" s="141"/>
      <c r="EP6" s="141"/>
      <c r="EQ6" s="124"/>
      <c r="ER6" s="124"/>
      <c r="ES6" s="141"/>
      <c r="ET6" s="124"/>
      <c r="EU6" s="134"/>
      <c r="EV6" s="134"/>
      <c r="EW6" s="124"/>
      <c r="EX6" s="124"/>
      <c r="EY6" s="138"/>
      <c r="EZ6" s="138"/>
      <c r="FA6" s="141"/>
      <c r="FB6" s="124"/>
      <c r="FC6" s="124"/>
    </row>
    <row r="7" spans="1:159" ht="15">
      <c r="A7" s="204"/>
      <c r="B7" s="201"/>
      <c r="C7" s="29" t="s">
        <v>107</v>
      </c>
      <c r="D7" s="188"/>
      <c r="E7" s="188"/>
      <c r="F7" s="188"/>
      <c r="G7" s="188"/>
      <c r="H7" s="175"/>
      <c r="I7" s="188"/>
      <c r="J7" s="213"/>
      <c r="K7" s="175"/>
      <c r="L7" s="175"/>
      <c r="M7" s="178"/>
      <c r="N7" s="175"/>
      <c r="O7" s="175"/>
      <c r="P7" s="175"/>
      <c r="Q7" s="166"/>
      <c r="R7" s="166"/>
      <c r="S7" s="181"/>
      <c r="T7" s="163"/>
      <c r="U7" s="172"/>
      <c r="V7" s="166"/>
      <c r="W7" s="166"/>
      <c r="X7" s="163"/>
      <c r="Y7" s="166"/>
      <c r="Z7" s="166"/>
      <c r="AA7" s="166"/>
      <c r="AB7" s="169"/>
      <c r="AC7" s="169"/>
      <c r="AD7" s="157"/>
      <c r="AE7" s="192"/>
      <c r="AF7" s="157"/>
      <c r="AG7" s="135"/>
      <c r="AH7" s="125"/>
      <c r="AI7" s="125"/>
      <c r="AJ7" s="139"/>
      <c r="AK7" s="125"/>
      <c r="AL7" s="125"/>
      <c r="AM7" s="139"/>
      <c r="AN7" s="21"/>
      <c r="AO7" s="125"/>
      <c r="AP7" s="125"/>
      <c r="AQ7" s="125"/>
      <c r="AR7" s="125"/>
      <c r="AS7" s="12" t="s">
        <v>0</v>
      </c>
      <c r="AT7" s="12" t="s">
        <v>115</v>
      </c>
      <c r="AU7" s="216"/>
      <c r="AV7" s="12"/>
      <c r="AW7" s="125"/>
      <c r="AX7" s="125"/>
      <c r="AY7" s="125"/>
      <c r="AZ7" s="125"/>
      <c r="BA7" s="125"/>
      <c r="BB7" s="139"/>
      <c r="BC7" s="139"/>
      <c r="BD7" s="142"/>
      <c r="BE7" s="142"/>
      <c r="BF7" s="225"/>
      <c r="BG7" s="139"/>
      <c r="BH7" s="139"/>
      <c r="BI7" s="142"/>
      <c r="BJ7" s="142"/>
      <c r="BK7" s="135"/>
      <c r="BL7" s="135"/>
      <c r="BM7" s="135"/>
      <c r="BN7" s="135"/>
      <c r="BO7" s="13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36" t="s">
        <v>1</v>
      </c>
      <c r="CA7" s="139"/>
      <c r="CB7" s="139"/>
      <c r="CC7" s="139"/>
      <c r="CD7" s="139"/>
      <c r="CE7" s="139"/>
      <c r="CF7" s="139"/>
      <c r="CG7" s="12" t="s">
        <v>1</v>
      </c>
      <c r="CH7" s="228"/>
      <c r="CI7" s="219"/>
      <c r="CJ7" s="21"/>
      <c r="CK7" s="139"/>
      <c r="CL7" s="125"/>
      <c r="CM7" s="125"/>
      <c r="CN7" s="125"/>
      <c r="CO7" s="198"/>
      <c r="CP7" s="125"/>
      <c r="CQ7" s="125"/>
      <c r="CR7" s="125"/>
      <c r="CS7" s="125"/>
      <c r="CT7" s="125"/>
      <c r="CU7" s="142"/>
      <c r="CV7" s="125"/>
      <c r="CW7" s="125"/>
      <c r="CX7" s="125"/>
      <c r="CY7" s="125"/>
      <c r="CZ7" s="125"/>
      <c r="DA7" s="125"/>
      <c r="DB7" s="142"/>
      <c r="DC7" s="135"/>
      <c r="DD7" s="142"/>
      <c r="DE7" s="135"/>
      <c r="DF7" s="135"/>
      <c r="DG7" s="125"/>
      <c r="DH7" s="125"/>
      <c r="DI7" s="139"/>
      <c r="DJ7" s="139"/>
      <c r="DK7" s="125"/>
      <c r="DL7" s="139"/>
      <c r="DM7" s="139"/>
      <c r="DN7" s="125"/>
      <c r="DO7" s="125"/>
      <c r="DP7" s="125"/>
      <c r="DQ7" s="139"/>
      <c r="DR7" s="12" t="s">
        <v>1</v>
      </c>
      <c r="DS7" s="12" t="s">
        <v>117</v>
      </c>
      <c r="DT7" s="12" t="s">
        <v>15</v>
      </c>
      <c r="DU7" s="12" t="s">
        <v>114</v>
      </c>
      <c r="DV7" s="12" t="s">
        <v>113</v>
      </c>
      <c r="DW7" s="12" t="s">
        <v>1</v>
      </c>
      <c r="DX7" s="12" t="s">
        <v>118</v>
      </c>
      <c r="DY7" s="216"/>
      <c r="DZ7" s="125"/>
      <c r="EA7" s="195"/>
      <c r="EB7" s="125"/>
      <c r="EC7" s="125"/>
      <c r="ED7" s="195"/>
      <c r="EE7" s="125"/>
      <c r="EF7" s="135"/>
      <c r="EG7" s="139"/>
      <c r="EH7" s="142"/>
      <c r="EI7" s="142"/>
      <c r="EJ7" s="139"/>
      <c r="EK7" s="139"/>
      <c r="EL7" s="125"/>
      <c r="EM7" s="142"/>
      <c r="EN7" s="142"/>
      <c r="EO7" s="142"/>
      <c r="EP7" s="142"/>
      <c r="EQ7" s="125"/>
      <c r="ER7" s="125"/>
      <c r="ES7" s="142"/>
      <c r="ET7" s="125"/>
      <c r="EU7" s="135"/>
      <c r="EV7" s="135"/>
      <c r="EW7" s="125"/>
      <c r="EX7" s="125"/>
      <c r="EY7" s="139"/>
      <c r="EZ7" s="139"/>
      <c r="FA7" s="142"/>
      <c r="FB7" s="125"/>
      <c r="FC7" s="125"/>
    </row>
    <row r="8" spans="1:159" ht="15">
      <c r="A8" s="12" t="s">
        <v>38</v>
      </c>
      <c r="B8" s="29">
        <v>126</v>
      </c>
      <c r="C8" s="29">
        <f>D8+E8+F8+G8</f>
        <v>0</v>
      </c>
      <c r="D8" s="29"/>
      <c r="E8" s="29"/>
      <c r="F8" s="29"/>
      <c r="G8" s="29"/>
      <c r="H8" s="29">
        <f>I8</f>
        <v>0</v>
      </c>
      <c r="I8" s="29"/>
      <c r="J8" s="29"/>
      <c r="K8" s="29"/>
      <c r="L8" s="29"/>
      <c r="M8" s="29"/>
      <c r="N8" s="29">
        <v>5</v>
      </c>
      <c r="O8" s="29"/>
      <c r="P8" s="29"/>
      <c r="Q8" s="29"/>
      <c r="R8" s="29"/>
      <c r="S8" s="29"/>
      <c r="T8" s="29"/>
      <c r="U8" s="29"/>
      <c r="V8" s="29">
        <v>5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>
        <v>0.25</v>
      </c>
      <c r="AN8" s="29">
        <f>AO8+AP8+AQ8+AR8</f>
        <v>12.6</v>
      </c>
      <c r="AO8" s="29">
        <v>12.6</v>
      </c>
      <c r="AP8" s="29"/>
      <c r="AQ8" s="29"/>
      <c r="AR8" s="29"/>
      <c r="AS8" s="29">
        <f>AT8</f>
        <v>0</v>
      </c>
      <c r="AT8" s="29"/>
      <c r="AU8" s="29">
        <v>259</v>
      </c>
      <c r="AV8" s="29">
        <f>AW8+AX8+AY8+AZ8+BA8</f>
        <v>5</v>
      </c>
      <c r="AW8" s="29"/>
      <c r="AX8" s="29"/>
      <c r="AY8" s="29"/>
      <c r="AZ8" s="29"/>
      <c r="BA8" s="29">
        <v>5</v>
      </c>
      <c r="BB8" s="29"/>
      <c r="BC8" s="29"/>
      <c r="BD8" s="29"/>
      <c r="BE8" s="29"/>
      <c r="BF8" s="29"/>
      <c r="BG8" s="29">
        <v>5</v>
      </c>
      <c r="BH8" s="29">
        <v>0.375</v>
      </c>
      <c r="BI8" s="29"/>
      <c r="BJ8" s="29">
        <v>0.38</v>
      </c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>
        <v>0.035</v>
      </c>
      <c r="BZ8" s="29">
        <f>CA8+CB8+CC8+CD8+CE8+CF8</f>
        <v>12.6</v>
      </c>
      <c r="CA8" s="29"/>
      <c r="CB8" s="29">
        <v>12.6</v>
      </c>
      <c r="CC8" s="29"/>
      <c r="CD8" s="29"/>
      <c r="CE8" s="29"/>
      <c r="CF8" s="29"/>
      <c r="CG8" s="29">
        <f>CH8</f>
        <v>0</v>
      </c>
      <c r="CH8" s="29"/>
      <c r="CI8" s="29"/>
      <c r="CJ8" s="29">
        <f>CL8+CM8+CN8+CO8+CP8+CQ8+CR8</f>
        <v>269</v>
      </c>
      <c r="CK8" s="29"/>
      <c r="CL8" s="29">
        <v>10</v>
      </c>
      <c r="CM8" s="29"/>
      <c r="CN8" s="29"/>
      <c r="CO8" s="29">
        <v>259</v>
      </c>
      <c r="CP8" s="29"/>
      <c r="CQ8" s="29"/>
      <c r="CR8" s="29"/>
      <c r="CS8" s="29"/>
      <c r="CT8" s="29"/>
      <c r="CU8" s="29"/>
      <c r="CV8" s="29"/>
      <c r="CW8" s="29"/>
      <c r="CX8" s="29">
        <v>5</v>
      </c>
      <c r="CY8" s="29">
        <v>0.375</v>
      </c>
      <c r="CZ8" s="29"/>
      <c r="DA8" s="33"/>
      <c r="DB8" s="33"/>
      <c r="DC8" s="33"/>
      <c r="DD8" s="33">
        <v>0.38</v>
      </c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>
        <v>0.25</v>
      </c>
      <c r="DR8" s="33">
        <f>DS8+DT8+DU8+DV8</f>
        <v>0</v>
      </c>
      <c r="DS8" s="33">
        <f aca="true" t="shared" si="0" ref="DS8:DS17">D8+AO8-CA8-CB8</f>
        <v>0</v>
      </c>
      <c r="DT8" s="33">
        <f aca="true" t="shared" si="1" ref="DT8:DT17">E8+AP8-CF8</f>
        <v>0</v>
      </c>
      <c r="DU8" s="33">
        <f>G8+AR8-CC8</f>
        <v>0</v>
      </c>
      <c r="DV8" s="33">
        <f aca="true" t="shared" si="2" ref="DV8:DV17">F8+AQ8-CD8-CE8</f>
        <v>0</v>
      </c>
      <c r="DW8" s="33">
        <f>DX8</f>
        <v>0</v>
      </c>
      <c r="DX8" s="33">
        <f aca="true" t="shared" si="3" ref="DX8:DX17">I8+AT8-CH8</f>
        <v>0</v>
      </c>
      <c r="DY8" s="33">
        <f>AU8-CO8</f>
        <v>0</v>
      </c>
      <c r="DZ8" s="33">
        <f>EA8+EB8+EC8+ED8+EE8</f>
        <v>0</v>
      </c>
      <c r="EA8" s="33">
        <f>P7+AX8-CQ8-CR8</f>
        <v>0</v>
      </c>
      <c r="EB8" s="33">
        <f>Q8+AW8-CK8</f>
        <v>0</v>
      </c>
      <c r="EC8" s="33">
        <f aca="true" t="shared" si="4" ref="EC8:EC17">M8+AY8-CP8</f>
        <v>0</v>
      </c>
      <c r="ED8" s="33">
        <f>N8+BA8-CL8:CL9</f>
        <v>0</v>
      </c>
      <c r="EE8" s="33">
        <f>O8+AZ8-CM8</f>
        <v>0</v>
      </c>
      <c r="EF8" s="33">
        <f aca="true" t="shared" si="5" ref="EF8:EF16">Q8+BB8-CS8</f>
        <v>0</v>
      </c>
      <c r="EG8" s="33">
        <f aca="true" t="shared" si="6" ref="EG8:EG16">R8+BC8-CT8</f>
        <v>0</v>
      </c>
      <c r="EH8" s="33">
        <f>S8+BD8-CU8</f>
        <v>0</v>
      </c>
      <c r="EI8" s="33">
        <f>T8+BE8-CV8</f>
        <v>0</v>
      </c>
      <c r="EJ8" s="33">
        <f>U8+BF8-CW8</f>
        <v>0</v>
      </c>
      <c r="EK8" s="33">
        <f>V8+BG8-CX8</f>
        <v>5</v>
      </c>
      <c r="EL8" s="33">
        <f>W8+BH8-CY8</f>
        <v>0</v>
      </c>
      <c r="EM8" s="33"/>
      <c r="EN8" s="33">
        <f aca="true" t="shared" si="7" ref="EN8:EN17">Y8+BY8-DI8</f>
        <v>0.035</v>
      </c>
      <c r="EO8" s="33">
        <f aca="true" t="shared" si="8" ref="EO8:EO17">AA8+BQ8-DM8</f>
        <v>0</v>
      </c>
      <c r="EP8" s="33">
        <f aca="true" t="shared" si="9" ref="EP8:EP17">Z8+BP8-DJ8</f>
        <v>0</v>
      </c>
      <c r="EQ8" s="33">
        <f aca="true" t="shared" si="10" ref="EQ8:EQ17">AB8+BR8-DK8</f>
        <v>0</v>
      </c>
      <c r="ER8" s="33">
        <f aca="true" t="shared" si="11" ref="ER8:ER17">AC8+BS8-DL8</f>
        <v>0</v>
      </c>
      <c r="ES8" s="33">
        <f aca="true" t="shared" si="12" ref="ES8:ES17">AE8+BJ8-DD8</f>
        <v>0</v>
      </c>
      <c r="ET8" s="33">
        <v>0</v>
      </c>
      <c r="EU8" s="33">
        <f>AB8+BT8-DE8</f>
        <v>0</v>
      </c>
      <c r="EV8" s="33">
        <f>AG8+BL8-DF8</f>
        <v>0</v>
      </c>
      <c r="EW8" s="33">
        <v>0</v>
      </c>
      <c r="EX8" s="33">
        <f>AI8+BO8-CZ8</f>
        <v>0</v>
      </c>
      <c r="EY8" s="33">
        <f aca="true" t="shared" si="13" ref="EY8:EY17">AJ8+BN8-DH8</f>
        <v>0</v>
      </c>
      <c r="EZ8" s="33">
        <f>AF8+BX8-DP8</f>
        <v>0</v>
      </c>
      <c r="FA8" s="33">
        <f aca="true" t="shared" si="14" ref="FA8:FA17">AM8+BW8-DQ8</f>
        <v>0</v>
      </c>
      <c r="FB8" s="33">
        <f aca="true" t="shared" si="15" ref="FB8:FB17">AK8+BU8-DN8</f>
        <v>0</v>
      </c>
      <c r="FC8" s="33">
        <f aca="true" t="shared" si="16" ref="FC8:FC17">AL8+BV8-DO8</f>
        <v>0</v>
      </c>
    </row>
    <row r="9" spans="1:159" ht="15">
      <c r="A9" s="12" t="s">
        <v>119</v>
      </c>
      <c r="B9" s="29"/>
      <c r="C9" s="29">
        <f aca="true" t="shared" si="17" ref="C9:C25">D9+E9+F9+G9</f>
        <v>0</v>
      </c>
      <c r="D9" s="29"/>
      <c r="E9" s="29"/>
      <c r="F9" s="29"/>
      <c r="G9" s="29"/>
      <c r="H9" s="29">
        <f aca="true" t="shared" si="18" ref="H9:H17">I9</f>
        <v>0</v>
      </c>
      <c r="I9" s="29"/>
      <c r="J9" s="29"/>
      <c r="K9" s="29">
        <f aca="true" t="shared" si="19" ref="K9:K17">L9+M9+N9+O9+P9</f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>
        <f aca="true" t="shared" si="20" ref="AN9:AN27">AO9+AP9+AQ9+AR9</f>
        <v>0</v>
      </c>
      <c r="AO9" s="29"/>
      <c r="AP9" s="29"/>
      <c r="AQ9" s="29"/>
      <c r="AR9" s="29"/>
      <c r="AS9" s="29">
        <f aca="true" t="shared" si="21" ref="AS9:AS17">AT9</f>
        <v>0</v>
      </c>
      <c r="AT9" s="29"/>
      <c r="AU9" s="29"/>
      <c r="AV9" s="29">
        <f aca="true" t="shared" si="22" ref="AV9:AV17">AW9+AX9+AY9+AZ9+BA9</f>
        <v>0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>
        <f aca="true" t="shared" si="23" ref="BZ9:BZ28">CA9+CB9+CC9+CD9+CE9+CF9</f>
        <v>0</v>
      </c>
      <c r="CA9" s="29"/>
      <c r="CB9" s="29"/>
      <c r="CC9" s="29"/>
      <c r="CD9" s="29"/>
      <c r="CE9" s="29"/>
      <c r="CF9" s="29"/>
      <c r="CG9" s="29">
        <f>CH9</f>
        <v>0</v>
      </c>
      <c r="CH9" s="29"/>
      <c r="CI9" s="29"/>
      <c r="CJ9" s="29">
        <f aca="true" t="shared" si="24" ref="CJ9:CJ17">CL9+CM9+CN9+CO9+CP9+CQ9+CR9</f>
        <v>0</v>
      </c>
      <c r="CK9" s="29" t="e">
        <f>+E</f>
        <v>#NAME?</v>
      </c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>
        <f t="shared" si="0"/>
        <v>0</v>
      </c>
      <c r="DT9" s="33">
        <f t="shared" si="1"/>
        <v>0</v>
      </c>
      <c r="DU9" s="33"/>
      <c r="DV9" s="33">
        <f t="shared" si="2"/>
        <v>0</v>
      </c>
      <c r="DW9" s="33">
        <f aca="true" t="shared" si="25" ref="DW9:DW25">DX9</f>
        <v>0</v>
      </c>
      <c r="DX9" s="33">
        <f t="shared" si="3"/>
        <v>0</v>
      </c>
      <c r="DY9" s="33">
        <f aca="true" t="shared" si="26" ref="DY9:DY27">AU9-CO9</f>
        <v>0</v>
      </c>
      <c r="DZ9" s="33">
        <f aca="true" t="shared" si="27" ref="DZ9:DZ21">EA9+EB9+EC9+ED9+EE9</f>
        <v>0</v>
      </c>
      <c r="EA9" s="33">
        <f>P8+AX9-CQ9-CR9</f>
        <v>0</v>
      </c>
      <c r="EB9" s="33"/>
      <c r="EC9" s="33">
        <f t="shared" si="4"/>
        <v>0</v>
      </c>
      <c r="ED9" s="33">
        <f>N9+BA9-CL9-CN9</f>
        <v>0</v>
      </c>
      <c r="EE9" s="33">
        <f aca="true" t="shared" si="28" ref="EE9:EE17">O9+AZ9-CM9</f>
        <v>0</v>
      </c>
      <c r="EF9" s="33">
        <f t="shared" si="5"/>
        <v>0</v>
      </c>
      <c r="EG9" s="33">
        <f t="shared" si="6"/>
        <v>0</v>
      </c>
      <c r="EH9" s="33">
        <f aca="true" t="shared" si="29" ref="EH9:EH27">S9+BD9-CU9</f>
        <v>0</v>
      </c>
      <c r="EI9" s="33">
        <f>T9+BE9-DA9</f>
        <v>0</v>
      </c>
      <c r="EJ9" s="33">
        <v>0</v>
      </c>
      <c r="EK9" s="33">
        <f aca="true" t="shared" si="30" ref="EK9:EK17">V9+BG9-CX9</f>
        <v>0</v>
      </c>
      <c r="EL9" s="33">
        <f aca="true" t="shared" si="31" ref="EL9:EL17">W9+BH9-CY9</f>
        <v>0</v>
      </c>
      <c r="EM9" s="33">
        <f aca="true" t="shared" si="32" ref="EM9:EM17">X9+BI9-DB9</f>
        <v>0</v>
      </c>
      <c r="EN9" s="33">
        <f t="shared" si="7"/>
        <v>0</v>
      </c>
      <c r="EO9" s="33">
        <f t="shared" si="8"/>
        <v>0</v>
      </c>
      <c r="EP9" s="33">
        <f t="shared" si="9"/>
        <v>0</v>
      </c>
      <c r="EQ9" s="33">
        <f t="shared" si="10"/>
        <v>0</v>
      </c>
      <c r="ER9" s="33">
        <f t="shared" si="11"/>
        <v>0</v>
      </c>
      <c r="ES9" s="33">
        <f t="shared" si="12"/>
        <v>0</v>
      </c>
      <c r="ET9" s="33">
        <v>0</v>
      </c>
      <c r="EU9" s="33">
        <f aca="true" t="shared" si="33" ref="EU9:EU18">AB9+BT9-DE9</f>
        <v>0</v>
      </c>
      <c r="EV9" s="33">
        <f aca="true" t="shared" si="34" ref="EV9:EV26">AG9+BL9-DF9</f>
        <v>0</v>
      </c>
      <c r="EW9" s="33">
        <f>AI8+BO8-CZ8</f>
        <v>0</v>
      </c>
      <c r="EX9" s="33">
        <f aca="true" t="shared" si="35" ref="EX9:EX27">AI9+BO9-CZ9</f>
        <v>0</v>
      </c>
      <c r="EY9" s="33">
        <f t="shared" si="13"/>
        <v>0</v>
      </c>
      <c r="EZ9" s="33">
        <f aca="true" t="shared" si="36" ref="EZ9:EZ27">AF9+BX9-DP9</f>
        <v>0</v>
      </c>
      <c r="FA9" s="33">
        <f t="shared" si="14"/>
        <v>0</v>
      </c>
      <c r="FB9" s="33">
        <f t="shared" si="15"/>
        <v>0</v>
      </c>
      <c r="FC9" s="33">
        <f t="shared" si="16"/>
        <v>0</v>
      </c>
    </row>
    <row r="10" spans="1:159" ht="15">
      <c r="A10" s="12" t="s">
        <v>39</v>
      </c>
      <c r="B10" s="29"/>
      <c r="C10" s="29">
        <f t="shared" si="17"/>
        <v>0</v>
      </c>
      <c r="D10" s="29"/>
      <c r="E10" s="29"/>
      <c r="F10" s="29"/>
      <c r="G10" s="29"/>
      <c r="H10" s="29">
        <f t="shared" si="18"/>
        <v>0</v>
      </c>
      <c r="I10" s="29"/>
      <c r="J10" s="29"/>
      <c r="K10" s="29">
        <f t="shared" si="19"/>
        <v>0</v>
      </c>
      <c r="L10" s="29"/>
      <c r="M10" s="29"/>
      <c r="N10" s="29"/>
      <c r="O10" s="29"/>
      <c r="P10" s="29"/>
      <c r="Q10" s="29"/>
      <c r="R10" s="29"/>
      <c r="S10" s="29"/>
      <c r="T10" s="29"/>
      <c r="U10" s="87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>
        <f t="shared" si="20"/>
        <v>0</v>
      </c>
      <c r="AO10" s="29"/>
      <c r="AP10" s="29"/>
      <c r="AQ10" s="29"/>
      <c r="AR10" s="29"/>
      <c r="AS10" s="29">
        <f t="shared" si="21"/>
        <v>0</v>
      </c>
      <c r="AT10" s="29"/>
      <c r="AU10" s="29"/>
      <c r="AV10" s="29">
        <f t="shared" si="22"/>
        <v>0</v>
      </c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>
        <f t="shared" si="23"/>
        <v>0</v>
      </c>
      <c r="CA10" s="29"/>
      <c r="CB10" s="29"/>
      <c r="CC10" s="29"/>
      <c r="CD10" s="29"/>
      <c r="CE10" s="29"/>
      <c r="CF10" s="29"/>
      <c r="CG10" s="29">
        <f>CH10</f>
        <v>0</v>
      </c>
      <c r="CH10" s="29"/>
      <c r="CI10" s="29"/>
      <c r="CJ10" s="29">
        <f t="shared" si="24"/>
        <v>0</v>
      </c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>
        <f aca="true" t="shared" si="37" ref="DR10:DR25">DS10+DT10+DU10+DV10</f>
        <v>0</v>
      </c>
      <c r="DS10" s="33">
        <f t="shared" si="0"/>
        <v>0</v>
      </c>
      <c r="DT10" s="33">
        <f t="shared" si="1"/>
        <v>0</v>
      </c>
      <c r="DU10" s="33">
        <f>G10+AR10-CC9</f>
        <v>0</v>
      </c>
      <c r="DV10" s="33">
        <f t="shared" si="2"/>
        <v>0</v>
      </c>
      <c r="DW10" s="33">
        <f t="shared" si="25"/>
        <v>0</v>
      </c>
      <c r="DX10" s="33">
        <f t="shared" si="3"/>
        <v>0</v>
      </c>
      <c r="DY10" s="33">
        <f t="shared" si="26"/>
        <v>0</v>
      </c>
      <c r="DZ10" s="33">
        <f t="shared" si="27"/>
        <v>0</v>
      </c>
      <c r="EA10" s="33">
        <f>P10+AX10-CQ10-CR10</f>
        <v>0</v>
      </c>
      <c r="EB10" s="33">
        <f aca="true" t="shared" si="38" ref="EB10:EB27">Q10+AW10-CK10</f>
        <v>0</v>
      </c>
      <c r="EC10" s="33">
        <f t="shared" si="4"/>
        <v>0</v>
      </c>
      <c r="ED10" s="33">
        <f>N10+BA10-CL10-CN10</f>
        <v>0</v>
      </c>
      <c r="EE10" s="33">
        <f t="shared" si="28"/>
        <v>0</v>
      </c>
      <c r="EF10" s="33">
        <f t="shared" si="5"/>
        <v>0</v>
      </c>
      <c r="EG10" s="33">
        <f t="shared" si="6"/>
        <v>0</v>
      </c>
      <c r="EH10" s="33">
        <f t="shared" si="29"/>
        <v>0</v>
      </c>
      <c r="EI10" s="33">
        <f>T10+BE10-DA10</f>
        <v>0</v>
      </c>
      <c r="EJ10" s="33"/>
      <c r="EK10" s="33">
        <f t="shared" si="30"/>
        <v>0</v>
      </c>
      <c r="EL10" s="33">
        <f t="shared" si="31"/>
        <v>0</v>
      </c>
      <c r="EM10" s="33">
        <f t="shared" si="32"/>
        <v>0</v>
      </c>
      <c r="EN10" s="33">
        <f t="shared" si="7"/>
        <v>0</v>
      </c>
      <c r="EO10" s="33">
        <f t="shared" si="8"/>
        <v>0</v>
      </c>
      <c r="EP10" s="33">
        <f t="shared" si="9"/>
        <v>0</v>
      </c>
      <c r="EQ10" s="33">
        <f t="shared" si="10"/>
        <v>0</v>
      </c>
      <c r="ER10" s="33">
        <f t="shared" si="11"/>
        <v>0</v>
      </c>
      <c r="ES10" s="33">
        <f t="shared" si="12"/>
        <v>0</v>
      </c>
      <c r="ET10" s="33">
        <v>0</v>
      </c>
      <c r="EU10" s="33">
        <f t="shared" si="33"/>
        <v>0</v>
      </c>
      <c r="EV10" s="33">
        <f t="shared" si="34"/>
        <v>0</v>
      </c>
      <c r="EW10" s="33">
        <f>AH10+BM10-DG10</f>
        <v>0</v>
      </c>
      <c r="EX10" s="33">
        <f t="shared" si="35"/>
        <v>0</v>
      </c>
      <c r="EY10" s="33">
        <f t="shared" si="13"/>
        <v>0</v>
      </c>
      <c r="EZ10" s="33">
        <f t="shared" si="36"/>
        <v>0</v>
      </c>
      <c r="FA10" s="33">
        <f t="shared" si="14"/>
        <v>0</v>
      </c>
      <c r="FB10" s="33">
        <f t="shared" si="15"/>
        <v>0</v>
      </c>
      <c r="FC10" s="33">
        <f t="shared" si="16"/>
        <v>0</v>
      </c>
    </row>
    <row r="11" spans="1:159" ht="15">
      <c r="A11" s="33" t="s">
        <v>40</v>
      </c>
      <c r="B11" s="29">
        <v>551</v>
      </c>
      <c r="C11" s="29">
        <f t="shared" si="17"/>
        <v>431</v>
      </c>
      <c r="D11" s="29">
        <v>431</v>
      </c>
      <c r="E11" s="29"/>
      <c r="F11" s="29"/>
      <c r="G11" s="29"/>
      <c r="H11" s="29">
        <f t="shared" si="18"/>
        <v>260</v>
      </c>
      <c r="I11" s="29">
        <v>260</v>
      </c>
      <c r="J11" s="29"/>
      <c r="K11" s="29">
        <f t="shared" si="19"/>
        <v>51</v>
      </c>
      <c r="L11" s="29"/>
      <c r="M11" s="29"/>
      <c r="N11" s="29">
        <v>51</v>
      </c>
      <c r="O11" s="29"/>
      <c r="P11" s="29"/>
      <c r="Q11" s="29"/>
      <c r="R11" s="29"/>
      <c r="S11" s="29"/>
      <c r="T11" s="29"/>
      <c r="U11" s="29"/>
      <c r="V11" s="29"/>
      <c r="W11" s="29"/>
      <c r="X11" s="29">
        <v>3.2</v>
      </c>
      <c r="Y11" s="29"/>
      <c r="Z11" s="29"/>
      <c r="AA11" s="29">
        <v>4</v>
      </c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>
        <f t="shared" si="20"/>
        <v>0</v>
      </c>
      <c r="AO11" s="29"/>
      <c r="AP11" s="29"/>
      <c r="AQ11" s="29"/>
      <c r="AR11" s="29"/>
      <c r="AS11" s="29">
        <f t="shared" si="21"/>
        <v>0</v>
      </c>
      <c r="AT11" s="29"/>
      <c r="AU11" s="29">
        <v>417</v>
      </c>
      <c r="AV11" s="29">
        <f t="shared" si="22"/>
        <v>110</v>
      </c>
      <c r="AW11" s="29"/>
      <c r="AX11" s="29"/>
      <c r="AY11" s="29"/>
      <c r="AZ11" s="29"/>
      <c r="BA11" s="29">
        <v>110</v>
      </c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>
        <v>1</v>
      </c>
      <c r="BQ11" s="29"/>
      <c r="BR11" s="29"/>
      <c r="BS11" s="29"/>
      <c r="BT11" s="29"/>
      <c r="BU11" s="29"/>
      <c r="BV11" s="29"/>
      <c r="BW11" s="29"/>
      <c r="BX11" s="29"/>
      <c r="BY11" s="29"/>
      <c r="BZ11" s="29">
        <f t="shared" si="23"/>
        <v>3</v>
      </c>
      <c r="CA11" s="29"/>
      <c r="CB11" s="29">
        <v>3</v>
      </c>
      <c r="CC11" s="29"/>
      <c r="CD11" s="29"/>
      <c r="CE11" s="29"/>
      <c r="CF11" s="29"/>
      <c r="CG11" s="29">
        <f aca="true" t="shared" si="39" ref="CG11:CG27">CH11</f>
        <v>0</v>
      </c>
      <c r="CH11" s="29"/>
      <c r="CI11" s="29"/>
      <c r="CJ11" s="29">
        <f t="shared" si="24"/>
        <v>534</v>
      </c>
      <c r="CK11" s="29"/>
      <c r="CL11" s="29">
        <v>117</v>
      </c>
      <c r="CM11" s="29"/>
      <c r="CN11" s="29"/>
      <c r="CO11" s="29">
        <v>417</v>
      </c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3"/>
      <c r="DB11" s="33">
        <v>3.2</v>
      </c>
      <c r="DC11" s="33"/>
      <c r="DD11" s="33"/>
      <c r="DE11" s="33"/>
      <c r="DF11" s="33"/>
      <c r="DG11" s="33"/>
      <c r="DH11" s="33"/>
      <c r="DI11" s="33"/>
      <c r="DJ11" s="33">
        <v>0.3</v>
      </c>
      <c r="DK11" s="33"/>
      <c r="DL11" s="33"/>
      <c r="DM11" s="33"/>
      <c r="DN11" s="33"/>
      <c r="DO11" s="33"/>
      <c r="DP11" s="33"/>
      <c r="DQ11" s="33"/>
      <c r="DR11" s="33">
        <f t="shared" si="37"/>
        <v>428</v>
      </c>
      <c r="DS11" s="33">
        <f t="shared" si="0"/>
        <v>428</v>
      </c>
      <c r="DT11" s="33">
        <f t="shared" si="1"/>
        <v>0</v>
      </c>
      <c r="DU11" s="33">
        <f>G11+AR11-CC11</f>
        <v>0</v>
      </c>
      <c r="DV11" s="33">
        <f t="shared" si="2"/>
        <v>0</v>
      </c>
      <c r="DW11" s="33">
        <f t="shared" si="25"/>
        <v>260</v>
      </c>
      <c r="DX11" s="33">
        <f t="shared" si="3"/>
        <v>260</v>
      </c>
      <c r="DY11" s="33">
        <f t="shared" si="26"/>
        <v>0</v>
      </c>
      <c r="DZ11" s="33">
        <f t="shared" si="27"/>
        <v>44</v>
      </c>
      <c r="EA11" s="33">
        <f>P11+AX11-CQ11</f>
        <v>0</v>
      </c>
      <c r="EB11" s="33">
        <f t="shared" si="38"/>
        <v>0</v>
      </c>
      <c r="EC11" s="33">
        <f t="shared" si="4"/>
        <v>0</v>
      </c>
      <c r="ED11" s="33">
        <f>N11+BA11-CL11-CN11</f>
        <v>44</v>
      </c>
      <c r="EE11" s="33">
        <f t="shared" si="28"/>
        <v>0</v>
      </c>
      <c r="EF11" s="33">
        <f t="shared" si="5"/>
        <v>0</v>
      </c>
      <c r="EG11" s="33">
        <f t="shared" si="6"/>
        <v>0</v>
      </c>
      <c r="EH11" s="33">
        <f t="shared" si="29"/>
        <v>0</v>
      </c>
      <c r="EI11" s="33">
        <f>T11+BE11-CV11</f>
        <v>0</v>
      </c>
      <c r="EJ11" s="33">
        <v>0</v>
      </c>
      <c r="EK11" s="33">
        <f t="shared" si="30"/>
        <v>0</v>
      </c>
      <c r="EL11" s="33">
        <f t="shared" si="31"/>
        <v>0</v>
      </c>
      <c r="EM11" s="33">
        <f t="shared" si="32"/>
        <v>0</v>
      </c>
      <c r="EN11" s="33">
        <f t="shared" si="7"/>
        <v>0</v>
      </c>
      <c r="EO11" s="33">
        <f t="shared" si="8"/>
        <v>4</v>
      </c>
      <c r="EP11" s="33">
        <f t="shared" si="9"/>
        <v>0.7</v>
      </c>
      <c r="EQ11" s="33">
        <f t="shared" si="10"/>
        <v>0</v>
      </c>
      <c r="ER11" s="33">
        <f t="shared" si="11"/>
        <v>0</v>
      </c>
      <c r="ES11" s="33">
        <f t="shared" si="12"/>
        <v>0</v>
      </c>
      <c r="ET11" s="33">
        <v>0</v>
      </c>
      <c r="EU11" s="33">
        <f t="shared" si="33"/>
        <v>0</v>
      </c>
      <c r="EV11" s="33">
        <f t="shared" si="34"/>
        <v>0</v>
      </c>
      <c r="EW11" s="33">
        <f aca="true" t="shared" si="40" ref="EW11:EW27">AH11+BM11-DG11</f>
        <v>0</v>
      </c>
      <c r="EX11" s="33">
        <f t="shared" si="35"/>
        <v>0</v>
      </c>
      <c r="EY11" s="33">
        <f t="shared" si="13"/>
        <v>0</v>
      </c>
      <c r="EZ11" s="33">
        <f t="shared" si="36"/>
        <v>0</v>
      </c>
      <c r="FA11" s="33">
        <f t="shared" si="14"/>
        <v>0</v>
      </c>
      <c r="FB11" s="33">
        <f t="shared" si="15"/>
        <v>0</v>
      </c>
      <c r="FC11" s="33">
        <f t="shared" si="16"/>
        <v>0</v>
      </c>
    </row>
    <row r="12" spans="1:159" ht="15">
      <c r="A12" s="12" t="s">
        <v>41</v>
      </c>
      <c r="B12" s="29">
        <v>455.6</v>
      </c>
      <c r="C12" s="29">
        <f>D12+E12+F12+G12</f>
        <v>186.086</v>
      </c>
      <c r="D12" s="29">
        <v>159.086</v>
      </c>
      <c r="E12" s="29"/>
      <c r="F12" s="29">
        <v>27</v>
      </c>
      <c r="G12" s="29"/>
      <c r="H12" s="29">
        <f t="shared" si="18"/>
        <v>349.28</v>
      </c>
      <c r="I12" s="29">
        <v>349.28</v>
      </c>
      <c r="J12" s="29"/>
      <c r="K12" s="29">
        <f t="shared" si="19"/>
        <v>17.049</v>
      </c>
      <c r="L12" s="29"/>
      <c r="M12" s="29"/>
      <c r="N12" s="29">
        <v>7.372</v>
      </c>
      <c r="O12" s="29"/>
      <c r="P12" s="29">
        <v>9.677</v>
      </c>
      <c r="Q12" s="29"/>
      <c r="R12" s="29"/>
      <c r="S12" s="29"/>
      <c r="T12" s="29">
        <v>2.33</v>
      </c>
      <c r="U12" s="29"/>
      <c r="V12" s="29"/>
      <c r="W12" s="29"/>
      <c r="X12" s="29">
        <v>1.259</v>
      </c>
      <c r="Y12" s="29"/>
      <c r="Z12" s="29"/>
      <c r="AA12" s="29"/>
      <c r="AB12" s="29"/>
      <c r="AC12" s="29"/>
      <c r="AD12" s="29"/>
      <c r="AE12" s="29">
        <v>0.038</v>
      </c>
      <c r="AF12" s="29"/>
      <c r="AG12" s="29"/>
      <c r="AH12" s="29"/>
      <c r="AI12" s="29"/>
      <c r="AJ12" s="29"/>
      <c r="AK12" s="29"/>
      <c r="AL12" s="29"/>
      <c r="AM12" s="29"/>
      <c r="AN12" s="29">
        <f t="shared" si="20"/>
        <v>0</v>
      </c>
      <c r="AO12" s="29"/>
      <c r="AP12" s="29"/>
      <c r="AQ12" s="29"/>
      <c r="AR12" s="29"/>
      <c r="AS12" s="29">
        <f t="shared" si="21"/>
        <v>0</v>
      </c>
      <c r="AT12" s="29"/>
      <c r="AU12" s="29">
        <v>395</v>
      </c>
      <c r="AV12" s="29">
        <f t="shared" si="22"/>
        <v>60</v>
      </c>
      <c r="AW12" s="29"/>
      <c r="AX12" s="29"/>
      <c r="AY12" s="29"/>
      <c r="AZ12" s="29"/>
      <c r="BA12" s="29">
        <v>60</v>
      </c>
      <c r="BB12" s="29"/>
      <c r="BC12" s="29"/>
      <c r="BD12" s="29"/>
      <c r="BE12" s="29"/>
      <c r="BF12" s="29"/>
      <c r="BG12" s="29"/>
      <c r="BH12" s="29"/>
      <c r="BI12" s="29"/>
      <c r="BJ12" s="29">
        <v>0.149</v>
      </c>
      <c r="BK12" s="29"/>
      <c r="BL12" s="29"/>
      <c r="BM12" s="29"/>
      <c r="BN12" s="29"/>
      <c r="BO12" s="29"/>
      <c r="BP12" s="29">
        <v>1</v>
      </c>
      <c r="BQ12" s="29">
        <v>3</v>
      </c>
      <c r="BR12" s="29"/>
      <c r="BS12" s="29"/>
      <c r="BT12" s="29"/>
      <c r="BU12" s="29"/>
      <c r="BV12" s="29"/>
      <c r="BW12" s="29">
        <v>1</v>
      </c>
      <c r="BX12" s="29"/>
      <c r="BY12" s="29"/>
      <c r="BZ12" s="29">
        <f t="shared" si="23"/>
        <v>24.380000000000003</v>
      </c>
      <c r="CA12" s="29"/>
      <c r="CB12" s="29">
        <v>14.38</v>
      </c>
      <c r="CC12" s="29"/>
      <c r="CD12" s="29">
        <v>10</v>
      </c>
      <c r="CE12" s="29"/>
      <c r="CF12" s="29"/>
      <c r="CG12" s="29">
        <f t="shared" si="39"/>
        <v>175.28</v>
      </c>
      <c r="CH12" s="29">
        <v>175.28</v>
      </c>
      <c r="CI12" s="29"/>
      <c r="CJ12" s="29">
        <f t="shared" si="24"/>
        <v>454.757</v>
      </c>
      <c r="CK12" s="29"/>
      <c r="CL12" s="29">
        <v>50.08</v>
      </c>
      <c r="CM12" s="29"/>
      <c r="CN12" s="29"/>
      <c r="CO12" s="29">
        <v>395</v>
      </c>
      <c r="CP12" s="29"/>
      <c r="CQ12" s="29">
        <v>9.677</v>
      </c>
      <c r="CR12" s="29"/>
      <c r="CS12" s="29"/>
      <c r="CT12" s="29"/>
      <c r="CU12" s="29"/>
      <c r="CV12" s="29">
        <v>2.33</v>
      </c>
      <c r="CW12" s="29"/>
      <c r="CX12" s="29"/>
      <c r="CY12" s="29"/>
      <c r="CZ12" s="29"/>
      <c r="DA12" s="33"/>
      <c r="DB12" s="33">
        <v>1.259</v>
      </c>
      <c r="DC12" s="33"/>
      <c r="DD12" s="33">
        <v>0.149</v>
      </c>
      <c r="DE12" s="33"/>
      <c r="DF12" s="33"/>
      <c r="DG12" s="33"/>
      <c r="DH12" s="33"/>
      <c r="DI12" s="33"/>
      <c r="DJ12" s="33">
        <v>0.775</v>
      </c>
      <c r="DK12" s="33"/>
      <c r="DL12" s="33"/>
      <c r="DM12" s="33">
        <v>1.054</v>
      </c>
      <c r="DN12" s="33"/>
      <c r="DO12" s="33"/>
      <c r="DP12" s="33"/>
      <c r="DQ12" s="33">
        <v>0.31</v>
      </c>
      <c r="DR12" s="33">
        <f t="shared" si="37"/>
        <v>161.70600000000002</v>
      </c>
      <c r="DS12" s="33">
        <f t="shared" si="0"/>
        <v>144.70600000000002</v>
      </c>
      <c r="DT12" s="33">
        <f t="shared" si="1"/>
        <v>0</v>
      </c>
      <c r="DU12" s="33">
        <f>G12+AR12-CC12</f>
        <v>0</v>
      </c>
      <c r="DV12" s="33">
        <f t="shared" si="2"/>
        <v>17</v>
      </c>
      <c r="DW12" s="33">
        <f t="shared" si="25"/>
        <v>173.99999999999997</v>
      </c>
      <c r="DX12" s="33">
        <f>I12+AT12-CH12-CI12</f>
        <v>173.99999999999997</v>
      </c>
      <c r="DY12" s="33">
        <f t="shared" si="26"/>
        <v>0</v>
      </c>
      <c r="DZ12" s="33">
        <f t="shared" si="27"/>
        <v>17.292</v>
      </c>
      <c r="EA12" s="33">
        <f>P12+AX12-CQ12</f>
        <v>0</v>
      </c>
      <c r="EB12" s="33">
        <f t="shared" si="38"/>
        <v>0</v>
      </c>
      <c r="EC12" s="33">
        <f t="shared" si="4"/>
        <v>0</v>
      </c>
      <c r="ED12" s="33">
        <f>N12+BA12-CL12-CN12</f>
        <v>17.292</v>
      </c>
      <c r="EE12" s="33">
        <f t="shared" si="28"/>
        <v>0</v>
      </c>
      <c r="EF12" s="33">
        <f t="shared" si="5"/>
        <v>0</v>
      </c>
      <c r="EG12" s="33">
        <f t="shared" si="6"/>
        <v>0</v>
      </c>
      <c r="EH12" s="33">
        <f t="shared" si="29"/>
        <v>0</v>
      </c>
      <c r="EI12" s="33">
        <f>T12+BE12-CV12</f>
        <v>0</v>
      </c>
      <c r="EJ12" s="33">
        <v>0</v>
      </c>
      <c r="EK12" s="33">
        <f t="shared" si="30"/>
        <v>0</v>
      </c>
      <c r="EL12" s="33">
        <f t="shared" si="31"/>
        <v>0</v>
      </c>
      <c r="EM12" s="33">
        <f t="shared" si="32"/>
        <v>0</v>
      </c>
      <c r="EN12" s="33">
        <f t="shared" si="7"/>
        <v>0</v>
      </c>
      <c r="EO12" s="33">
        <f t="shared" si="8"/>
        <v>1.946</v>
      </c>
      <c r="EP12" s="33">
        <f t="shared" si="9"/>
        <v>0.22499999999999998</v>
      </c>
      <c r="EQ12" s="33">
        <f t="shared" si="10"/>
        <v>0</v>
      </c>
      <c r="ER12" s="33">
        <f t="shared" si="11"/>
        <v>0</v>
      </c>
      <c r="ES12" s="33">
        <f t="shared" si="12"/>
        <v>0.038000000000000006</v>
      </c>
      <c r="ET12" s="33">
        <v>0</v>
      </c>
      <c r="EU12" s="33">
        <f t="shared" si="33"/>
        <v>0</v>
      </c>
      <c r="EV12" s="33">
        <f t="shared" si="34"/>
        <v>0</v>
      </c>
      <c r="EW12" s="33">
        <f t="shared" si="40"/>
        <v>0</v>
      </c>
      <c r="EX12" s="33">
        <f t="shared" si="35"/>
        <v>0</v>
      </c>
      <c r="EY12" s="33">
        <f t="shared" si="13"/>
        <v>0</v>
      </c>
      <c r="EZ12" s="33">
        <f t="shared" si="36"/>
        <v>0</v>
      </c>
      <c r="FA12" s="33">
        <f t="shared" si="14"/>
        <v>0.69</v>
      </c>
      <c r="FB12" s="33">
        <f t="shared" si="15"/>
        <v>0</v>
      </c>
      <c r="FC12" s="33">
        <f t="shared" si="16"/>
        <v>0</v>
      </c>
    </row>
    <row r="13" spans="1:159" ht="15">
      <c r="A13" s="12" t="s">
        <v>42</v>
      </c>
      <c r="B13" s="29">
        <v>412.6</v>
      </c>
      <c r="C13" s="29">
        <f>D13+E13+F13+G13</f>
        <v>0</v>
      </c>
      <c r="D13" s="29"/>
      <c r="E13" s="29"/>
      <c r="F13" s="29"/>
      <c r="G13" s="29"/>
      <c r="H13" s="29">
        <f t="shared" si="18"/>
        <v>541</v>
      </c>
      <c r="I13" s="29">
        <v>541</v>
      </c>
      <c r="J13" s="29"/>
      <c r="K13" s="29">
        <f t="shared" si="19"/>
        <v>35.9</v>
      </c>
      <c r="L13" s="29"/>
      <c r="M13" s="29"/>
      <c r="N13" s="29">
        <v>35.9</v>
      </c>
      <c r="O13" s="29"/>
      <c r="P13" s="29"/>
      <c r="Q13" s="29"/>
      <c r="R13" s="29"/>
      <c r="S13" s="29">
        <v>10</v>
      </c>
      <c r="T13" s="29"/>
      <c r="U13" s="29"/>
      <c r="V13" s="29"/>
      <c r="W13" s="29"/>
      <c r="X13" s="29">
        <v>1.9</v>
      </c>
      <c r="Y13" s="29"/>
      <c r="Z13" s="29"/>
      <c r="AA13" s="29">
        <v>1</v>
      </c>
      <c r="AB13" s="29"/>
      <c r="AC13" s="29"/>
      <c r="AD13" s="29"/>
      <c r="AE13" s="29">
        <v>1.3</v>
      </c>
      <c r="AF13" s="29"/>
      <c r="AG13" s="29"/>
      <c r="AH13" s="29"/>
      <c r="AI13" s="29"/>
      <c r="AJ13" s="29"/>
      <c r="AK13" s="29"/>
      <c r="AL13" s="29"/>
      <c r="AM13" s="29"/>
      <c r="AN13" s="29">
        <f t="shared" si="20"/>
        <v>23</v>
      </c>
      <c r="AO13" s="29">
        <v>23</v>
      </c>
      <c r="AP13" s="29"/>
      <c r="AQ13" s="29"/>
      <c r="AR13" s="29"/>
      <c r="AS13" s="29">
        <f t="shared" si="21"/>
        <v>0</v>
      </c>
      <c r="AT13" s="29"/>
      <c r="AU13" s="29"/>
      <c r="AV13" s="29">
        <f t="shared" si="22"/>
        <v>120</v>
      </c>
      <c r="AW13" s="29"/>
      <c r="AX13" s="29"/>
      <c r="AY13" s="29"/>
      <c r="AZ13" s="29"/>
      <c r="BA13" s="29">
        <v>120</v>
      </c>
      <c r="BB13" s="29"/>
      <c r="BC13" s="29"/>
      <c r="BD13" s="29"/>
      <c r="BE13" s="29">
        <v>20</v>
      </c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>
        <f t="shared" si="23"/>
        <v>13</v>
      </c>
      <c r="CA13" s="29"/>
      <c r="CB13" s="29">
        <v>13</v>
      </c>
      <c r="CC13" s="29"/>
      <c r="CD13" s="29"/>
      <c r="CE13" s="29"/>
      <c r="CF13" s="29"/>
      <c r="CG13" s="29">
        <f t="shared" si="39"/>
        <v>390</v>
      </c>
      <c r="CH13" s="29">
        <v>390</v>
      </c>
      <c r="CI13" s="29"/>
      <c r="CJ13" s="29">
        <f t="shared" si="24"/>
        <v>100</v>
      </c>
      <c r="CK13" s="29"/>
      <c r="CL13" s="29">
        <v>100</v>
      </c>
      <c r="CM13" s="29"/>
      <c r="CN13" s="29"/>
      <c r="CO13" s="29"/>
      <c r="CP13" s="29"/>
      <c r="CQ13" s="29"/>
      <c r="CR13" s="29"/>
      <c r="CS13" s="29"/>
      <c r="CT13" s="29"/>
      <c r="CU13" s="29">
        <v>10</v>
      </c>
      <c r="CV13" s="29"/>
      <c r="CW13" s="29"/>
      <c r="CX13" s="29"/>
      <c r="CY13" s="29"/>
      <c r="CZ13" s="29"/>
      <c r="DA13" s="33"/>
      <c r="DB13" s="33">
        <v>1.9</v>
      </c>
      <c r="DC13" s="33"/>
      <c r="DD13" s="33">
        <v>0.35</v>
      </c>
      <c r="DE13" s="33"/>
      <c r="DF13" s="33"/>
      <c r="DG13" s="33"/>
      <c r="DH13" s="33"/>
      <c r="DI13" s="33"/>
      <c r="DJ13" s="33"/>
      <c r="DK13" s="33"/>
      <c r="DL13" s="33"/>
      <c r="DM13" s="33">
        <v>1</v>
      </c>
      <c r="DN13" s="33"/>
      <c r="DO13" s="33"/>
      <c r="DP13" s="33"/>
      <c r="DQ13" s="33"/>
      <c r="DR13" s="33">
        <f t="shared" si="37"/>
        <v>10</v>
      </c>
      <c r="DS13" s="33">
        <f t="shared" si="0"/>
        <v>10</v>
      </c>
      <c r="DT13" s="33">
        <f t="shared" si="1"/>
        <v>0</v>
      </c>
      <c r="DU13" s="33">
        <f>G13+AR13-CC13</f>
        <v>0</v>
      </c>
      <c r="DV13" s="33">
        <f t="shared" si="2"/>
        <v>0</v>
      </c>
      <c r="DW13" s="33">
        <f t="shared" si="25"/>
        <v>151</v>
      </c>
      <c r="DX13" s="33">
        <f t="shared" si="3"/>
        <v>151</v>
      </c>
      <c r="DY13" s="33">
        <f t="shared" si="26"/>
        <v>0</v>
      </c>
      <c r="DZ13" s="33">
        <f t="shared" si="27"/>
        <v>55.900000000000006</v>
      </c>
      <c r="EA13" s="33">
        <f>P13+AX13-CQ13</f>
        <v>0</v>
      </c>
      <c r="EB13" s="33">
        <f t="shared" si="38"/>
        <v>0</v>
      </c>
      <c r="EC13" s="33">
        <f t="shared" si="4"/>
        <v>0</v>
      </c>
      <c r="ED13" s="33">
        <f>N13+BA13-CL13-CN13</f>
        <v>55.900000000000006</v>
      </c>
      <c r="EE13" s="33">
        <f t="shared" si="28"/>
        <v>0</v>
      </c>
      <c r="EF13" s="33">
        <f t="shared" si="5"/>
        <v>0</v>
      </c>
      <c r="EG13" s="33">
        <f t="shared" si="6"/>
        <v>0</v>
      </c>
      <c r="EH13" s="33">
        <f t="shared" si="29"/>
        <v>0</v>
      </c>
      <c r="EI13" s="33">
        <f>T13+BE13-CV13</f>
        <v>20</v>
      </c>
      <c r="EJ13" s="33">
        <v>0</v>
      </c>
      <c r="EK13" s="33">
        <f t="shared" si="30"/>
        <v>0</v>
      </c>
      <c r="EL13" s="33">
        <f t="shared" si="31"/>
        <v>0</v>
      </c>
      <c r="EM13" s="33">
        <f t="shared" si="32"/>
        <v>0</v>
      </c>
      <c r="EN13" s="33">
        <f t="shared" si="7"/>
        <v>0</v>
      </c>
      <c r="EO13" s="33">
        <f t="shared" si="8"/>
        <v>0</v>
      </c>
      <c r="EP13" s="33">
        <f t="shared" si="9"/>
        <v>0</v>
      </c>
      <c r="EQ13" s="33">
        <f t="shared" si="10"/>
        <v>0</v>
      </c>
      <c r="ER13" s="33">
        <f t="shared" si="11"/>
        <v>0</v>
      </c>
      <c r="ES13" s="33">
        <f t="shared" si="12"/>
        <v>0.9500000000000001</v>
      </c>
      <c r="ET13" s="33">
        <v>0</v>
      </c>
      <c r="EU13" s="33">
        <f t="shared" si="33"/>
        <v>0</v>
      </c>
      <c r="EV13" s="33">
        <f t="shared" si="34"/>
        <v>0</v>
      </c>
      <c r="EW13" s="33">
        <f t="shared" si="40"/>
        <v>0</v>
      </c>
      <c r="EX13" s="33">
        <f t="shared" si="35"/>
        <v>0</v>
      </c>
      <c r="EY13" s="33">
        <f t="shared" si="13"/>
        <v>0</v>
      </c>
      <c r="EZ13" s="33">
        <f t="shared" si="36"/>
        <v>0</v>
      </c>
      <c r="FA13" s="33">
        <f t="shared" si="14"/>
        <v>0</v>
      </c>
      <c r="FB13" s="33">
        <f t="shared" si="15"/>
        <v>0</v>
      </c>
      <c r="FC13" s="33">
        <f t="shared" si="16"/>
        <v>0</v>
      </c>
    </row>
    <row r="14" spans="1:159" ht="15">
      <c r="A14" s="12" t="s">
        <v>43</v>
      </c>
      <c r="B14" s="29">
        <v>972.6</v>
      </c>
      <c r="C14" s="29">
        <v>426.4</v>
      </c>
      <c r="D14" s="29">
        <v>28.4</v>
      </c>
      <c r="E14" s="29"/>
      <c r="F14" s="29"/>
      <c r="G14" s="29"/>
      <c r="H14" s="29">
        <f t="shared" si="18"/>
        <v>0</v>
      </c>
      <c r="I14" s="29"/>
      <c r="J14" s="29"/>
      <c r="K14" s="29">
        <f t="shared" si="19"/>
        <v>858.467</v>
      </c>
      <c r="L14" s="29"/>
      <c r="M14" s="29"/>
      <c r="N14" s="29">
        <v>1.89</v>
      </c>
      <c r="O14" s="29"/>
      <c r="P14" s="29">
        <v>856.577</v>
      </c>
      <c r="Q14" s="29"/>
      <c r="R14" s="29"/>
      <c r="S14" s="29"/>
      <c r="T14" s="29">
        <v>20.35</v>
      </c>
      <c r="U14" s="29"/>
      <c r="V14" s="29">
        <v>52.971</v>
      </c>
      <c r="W14" s="29"/>
      <c r="X14" s="29"/>
      <c r="Y14" s="29"/>
      <c r="Z14" s="29"/>
      <c r="AA14" s="29">
        <v>7.2</v>
      </c>
      <c r="AB14" s="29"/>
      <c r="AC14" s="29"/>
      <c r="AD14" s="29"/>
      <c r="AE14" s="29">
        <v>3.427</v>
      </c>
      <c r="AF14" s="29"/>
      <c r="AG14" s="29"/>
      <c r="AH14" s="29"/>
      <c r="AI14" s="29"/>
      <c r="AJ14" s="29">
        <v>1.7</v>
      </c>
      <c r="AK14" s="29">
        <v>1.128</v>
      </c>
      <c r="AL14" s="29"/>
      <c r="AM14" s="29">
        <v>1.34</v>
      </c>
      <c r="AN14" s="29">
        <f t="shared" si="20"/>
        <v>0</v>
      </c>
      <c r="AO14" s="29"/>
      <c r="AP14" s="29"/>
      <c r="AQ14" s="29"/>
      <c r="AR14" s="29"/>
      <c r="AS14" s="29">
        <f t="shared" si="21"/>
        <v>1200</v>
      </c>
      <c r="AT14" s="29">
        <v>1200</v>
      </c>
      <c r="AU14" s="29"/>
      <c r="AV14" s="29">
        <f t="shared" si="22"/>
        <v>117.38000000000001</v>
      </c>
      <c r="AW14" s="29"/>
      <c r="AX14" s="29">
        <v>113.18</v>
      </c>
      <c r="AY14" s="29"/>
      <c r="AZ14" s="29">
        <v>4.2</v>
      </c>
      <c r="BA14" s="29"/>
      <c r="BB14" s="29"/>
      <c r="BC14" s="29"/>
      <c r="BD14" s="29"/>
      <c r="BE14" s="29">
        <v>124.2</v>
      </c>
      <c r="BF14" s="29"/>
      <c r="BG14" s="29">
        <v>49</v>
      </c>
      <c r="BH14" s="29"/>
      <c r="BI14" s="29">
        <v>81</v>
      </c>
      <c r="BJ14" s="29">
        <v>13.87</v>
      </c>
      <c r="BK14" s="29"/>
      <c r="BL14" s="29">
        <v>7.975</v>
      </c>
      <c r="BM14" s="29"/>
      <c r="BN14" s="29"/>
      <c r="BO14" s="29"/>
      <c r="BP14" s="29"/>
      <c r="BQ14" s="29">
        <v>2</v>
      </c>
      <c r="BR14" s="29"/>
      <c r="BS14" s="29"/>
      <c r="BT14" s="29"/>
      <c r="BU14" s="29">
        <v>3.25</v>
      </c>
      <c r="BV14" s="29"/>
      <c r="BW14" s="29">
        <v>4</v>
      </c>
      <c r="BX14" s="29"/>
      <c r="BY14" s="29"/>
      <c r="BZ14" s="29">
        <f t="shared" si="23"/>
        <v>28.4</v>
      </c>
      <c r="CA14" s="29"/>
      <c r="CB14" s="29">
        <v>28.4</v>
      </c>
      <c r="CC14" s="29"/>
      <c r="CD14" s="29"/>
      <c r="CE14" s="29"/>
      <c r="CF14" s="29"/>
      <c r="CG14" s="29">
        <f t="shared" si="39"/>
        <v>1000</v>
      </c>
      <c r="CH14" s="29">
        <v>1000</v>
      </c>
      <c r="CI14" s="29"/>
      <c r="CJ14" s="29">
        <f t="shared" si="24"/>
        <v>145.85399999999998</v>
      </c>
      <c r="CK14" s="29"/>
      <c r="CL14" s="29"/>
      <c r="CM14" s="29">
        <v>4.095</v>
      </c>
      <c r="CN14" s="29"/>
      <c r="CO14" s="29"/>
      <c r="CP14" s="29"/>
      <c r="CQ14" s="29">
        <v>141.759</v>
      </c>
      <c r="CR14" s="29"/>
      <c r="CS14" s="29"/>
      <c r="CT14" s="29"/>
      <c r="CU14" s="29"/>
      <c r="CV14" s="29">
        <v>90.29</v>
      </c>
      <c r="CW14" s="29"/>
      <c r="CX14" s="29">
        <v>52.113</v>
      </c>
      <c r="CY14" s="29"/>
      <c r="CZ14" s="29"/>
      <c r="DA14" s="33"/>
      <c r="DB14" s="33">
        <v>81</v>
      </c>
      <c r="DC14" s="33"/>
      <c r="DD14" s="33">
        <v>13.458</v>
      </c>
      <c r="DE14" s="33"/>
      <c r="DF14" s="33">
        <v>3.6</v>
      </c>
      <c r="DG14" s="33"/>
      <c r="DH14" s="33"/>
      <c r="DI14" s="33"/>
      <c r="DJ14" s="33"/>
      <c r="DK14" s="33"/>
      <c r="DL14" s="33">
        <v>0.8</v>
      </c>
      <c r="DM14" s="33">
        <v>0.5</v>
      </c>
      <c r="DN14" s="33">
        <v>2.232</v>
      </c>
      <c r="DO14" s="33"/>
      <c r="DP14" s="33"/>
      <c r="DQ14" s="33">
        <v>2.232</v>
      </c>
      <c r="DR14" s="33">
        <f t="shared" si="37"/>
        <v>0</v>
      </c>
      <c r="DS14" s="33">
        <f t="shared" si="0"/>
        <v>0</v>
      </c>
      <c r="DT14" s="33">
        <f t="shared" si="1"/>
        <v>0</v>
      </c>
      <c r="DU14" s="33">
        <f>G14+AR14-CC14</f>
        <v>0</v>
      </c>
      <c r="DV14" s="33">
        <f t="shared" si="2"/>
        <v>0</v>
      </c>
      <c r="DW14" s="33">
        <f t="shared" si="25"/>
        <v>200</v>
      </c>
      <c r="DX14" s="33">
        <f t="shared" si="3"/>
        <v>200</v>
      </c>
      <c r="DY14" s="33">
        <f t="shared" si="26"/>
        <v>0</v>
      </c>
      <c r="DZ14" s="33">
        <f t="shared" si="27"/>
        <v>829.993</v>
      </c>
      <c r="EA14" s="33">
        <f>P14+AX14-CQ14-CR14</f>
        <v>827.998</v>
      </c>
      <c r="EB14" s="33">
        <f t="shared" si="38"/>
        <v>0</v>
      </c>
      <c r="EC14" s="33">
        <f t="shared" si="4"/>
        <v>0</v>
      </c>
      <c r="ED14" s="33">
        <f>N14+BA14-CN14-CL14</f>
        <v>1.89</v>
      </c>
      <c r="EE14" s="33">
        <f>O14+AZ14-CM14</f>
        <v>0.10500000000000043</v>
      </c>
      <c r="EF14" s="33">
        <f t="shared" si="5"/>
        <v>0</v>
      </c>
      <c r="EG14" s="33">
        <f t="shared" si="6"/>
        <v>0</v>
      </c>
      <c r="EH14" s="33">
        <f t="shared" si="29"/>
        <v>0</v>
      </c>
      <c r="EI14" s="33">
        <f>T14+BE14-CV14-DA14</f>
        <v>54.260000000000005</v>
      </c>
      <c r="EJ14" s="33">
        <v>0</v>
      </c>
      <c r="EK14" s="33">
        <f t="shared" si="30"/>
        <v>49.858000000000004</v>
      </c>
      <c r="EL14" s="33">
        <f t="shared" si="31"/>
        <v>0</v>
      </c>
      <c r="EM14" s="33">
        <f t="shared" si="32"/>
        <v>0</v>
      </c>
      <c r="EN14" s="33">
        <f t="shared" si="7"/>
        <v>0</v>
      </c>
      <c r="EO14" s="33">
        <f t="shared" si="8"/>
        <v>8.7</v>
      </c>
      <c r="EP14" s="33">
        <f t="shared" si="9"/>
        <v>0</v>
      </c>
      <c r="EQ14" s="33">
        <f>AC14+BR14-DK14</f>
        <v>0</v>
      </c>
      <c r="ER14" s="33">
        <f>AD14+BS14-DH14</f>
        <v>0</v>
      </c>
      <c r="ES14" s="33">
        <f t="shared" si="12"/>
        <v>3.8390000000000004</v>
      </c>
      <c r="ET14" s="33">
        <v>0</v>
      </c>
      <c r="EU14" s="33">
        <f t="shared" si="33"/>
        <v>0</v>
      </c>
      <c r="EV14" s="33">
        <f t="shared" si="34"/>
        <v>4.375</v>
      </c>
      <c r="EW14" s="33">
        <f t="shared" si="40"/>
        <v>0</v>
      </c>
      <c r="EX14" s="33">
        <f t="shared" si="35"/>
        <v>0</v>
      </c>
      <c r="EY14" s="33">
        <f>AJ14+BN14-DL14</f>
        <v>0.8999999999999999</v>
      </c>
      <c r="EZ14" s="33">
        <f t="shared" si="36"/>
        <v>0</v>
      </c>
      <c r="FA14" s="33">
        <f t="shared" si="14"/>
        <v>3.1079999999999997</v>
      </c>
      <c r="FB14" s="33">
        <f t="shared" si="15"/>
        <v>2.146</v>
      </c>
      <c r="FC14" s="33">
        <f t="shared" si="16"/>
        <v>0</v>
      </c>
    </row>
    <row r="15" spans="1:159" ht="15">
      <c r="A15" s="12" t="s">
        <v>120</v>
      </c>
      <c r="B15" s="29"/>
      <c r="C15" s="29">
        <f t="shared" si="17"/>
        <v>0</v>
      </c>
      <c r="D15" s="29"/>
      <c r="E15" s="29"/>
      <c r="F15" s="29"/>
      <c r="G15" s="29"/>
      <c r="H15" s="29">
        <f t="shared" si="18"/>
        <v>0</v>
      </c>
      <c r="I15" s="29">
        <v>0</v>
      </c>
      <c r="J15" s="29"/>
      <c r="K15" s="29">
        <f t="shared" si="19"/>
        <v>0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>
        <f t="shared" si="20"/>
        <v>0</v>
      </c>
      <c r="AO15" s="29"/>
      <c r="AP15" s="29"/>
      <c r="AQ15" s="29"/>
      <c r="AR15" s="29"/>
      <c r="AS15" s="29">
        <f t="shared" si="21"/>
        <v>0</v>
      </c>
      <c r="AT15" s="29"/>
      <c r="AU15" s="29"/>
      <c r="AV15" s="29">
        <f t="shared" si="22"/>
        <v>0</v>
      </c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>
        <f t="shared" si="23"/>
        <v>0</v>
      </c>
      <c r="CA15" s="29"/>
      <c r="CB15" s="29"/>
      <c r="CC15" s="29"/>
      <c r="CD15" s="29"/>
      <c r="CE15" s="29"/>
      <c r="CF15" s="29"/>
      <c r="CG15" s="29">
        <f t="shared" si="39"/>
        <v>0</v>
      </c>
      <c r="CH15" s="29"/>
      <c r="CI15" s="29"/>
      <c r="CJ15" s="29">
        <f t="shared" si="24"/>
        <v>0</v>
      </c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>
        <f t="shared" si="37"/>
        <v>0</v>
      </c>
      <c r="DS15" s="33">
        <f t="shared" si="0"/>
        <v>0</v>
      </c>
      <c r="DT15" s="33">
        <f t="shared" si="1"/>
        <v>0</v>
      </c>
      <c r="DU15" s="33">
        <f>G15+AR15-CC14</f>
        <v>0</v>
      </c>
      <c r="DV15" s="33">
        <f t="shared" si="2"/>
        <v>0</v>
      </c>
      <c r="DW15" s="33">
        <f t="shared" si="25"/>
        <v>0</v>
      </c>
      <c r="DX15" s="33">
        <f t="shared" si="3"/>
        <v>0</v>
      </c>
      <c r="DY15" s="33">
        <f t="shared" si="26"/>
        <v>0</v>
      </c>
      <c r="DZ15" s="33">
        <f t="shared" si="27"/>
        <v>0</v>
      </c>
      <c r="EA15" s="33"/>
      <c r="EB15" s="33">
        <f t="shared" si="38"/>
        <v>0</v>
      </c>
      <c r="EC15" s="33">
        <f t="shared" si="4"/>
        <v>0</v>
      </c>
      <c r="ED15" s="33">
        <f>N15+BA15-CL15-CN15</f>
        <v>0</v>
      </c>
      <c r="EE15" s="33">
        <f t="shared" si="28"/>
        <v>0</v>
      </c>
      <c r="EF15" s="33">
        <f t="shared" si="5"/>
        <v>0</v>
      </c>
      <c r="EG15" s="33">
        <f t="shared" si="6"/>
        <v>0</v>
      </c>
      <c r="EH15" s="33">
        <f t="shared" si="29"/>
        <v>0</v>
      </c>
      <c r="EI15" s="33">
        <f>T15+BE15-CV15-DA15</f>
        <v>0</v>
      </c>
      <c r="EJ15" s="33">
        <v>0</v>
      </c>
      <c r="EK15" s="33">
        <f t="shared" si="30"/>
        <v>0</v>
      </c>
      <c r="EL15" s="33">
        <f t="shared" si="31"/>
        <v>0</v>
      </c>
      <c r="EM15" s="33">
        <f t="shared" si="32"/>
        <v>0</v>
      </c>
      <c r="EN15" s="33">
        <f t="shared" si="7"/>
        <v>0</v>
      </c>
      <c r="EO15" s="33">
        <f t="shared" si="8"/>
        <v>0</v>
      </c>
      <c r="EP15" s="33">
        <f t="shared" si="9"/>
        <v>0</v>
      </c>
      <c r="EQ15" s="33">
        <f t="shared" si="10"/>
        <v>0</v>
      </c>
      <c r="ER15" s="33">
        <f t="shared" si="11"/>
        <v>0</v>
      </c>
      <c r="ES15" s="33">
        <f t="shared" si="12"/>
        <v>0</v>
      </c>
      <c r="ET15" s="33">
        <v>0</v>
      </c>
      <c r="EU15" s="33">
        <f t="shared" si="33"/>
        <v>0</v>
      </c>
      <c r="EV15" s="33">
        <f t="shared" si="34"/>
        <v>0</v>
      </c>
      <c r="EW15" s="33">
        <f t="shared" si="40"/>
        <v>0</v>
      </c>
      <c r="EX15" s="33">
        <f t="shared" si="35"/>
        <v>0</v>
      </c>
      <c r="EY15" s="33">
        <f t="shared" si="13"/>
        <v>0</v>
      </c>
      <c r="EZ15" s="33">
        <f t="shared" si="36"/>
        <v>0</v>
      </c>
      <c r="FA15" s="33">
        <f t="shared" si="14"/>
        <v>0</v>
      </c>
      <c r="FB15" s="33">
        <f t="shared" si="15"/>
        <v>0</v>
      </c>
      <c r="FC15" s="33">
        <f t="shared" si="16"/>
        <v>0</v>
      </c>
    </row>
    <row r="16" spans="1:159" ht="15">
      <c r="A16" s="12" t="s">
        <v>121</v>
      </c>
      <c r="B16" s="29">
        <v>246.4</v>
      </c>
      <c r="C16" s="29">
        <f t="shared" si="17"/>
        <v>143</v>
      </c>
      <c r="D16" s="29">
        <v>143</v>
      </c>
      <c r="E16" s="29"/>
      <c r="F16" s="29"/>
      <c r="G16" s="29"/>
      <c r="H16" s="29">
        <f t="shared" si="18"/>
        <v>0</v>
      </c>
      <c r="I16" s="29"/>
      <c r="J16" s="29"/>
      <c r="K16" s="29">
        <f t="shared" si="19"/>
        <v>2.5</v>
      </c>
      <c r="L16" s="29"/>
      <c r="M16" s="29"/>
      <c r="N16" s="29">
        <v>2.5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>
        <v>1</v>
      </c>
      <c r="AB16" s="29"/>
      <c r="AC16" s="29"/>
      <c r="AD16" s="29"/>
      <c r="AE16" s="29"/>
      <c r="AF16" s="29">
        <v>0.25</v>
      </c>
      <c r="AG16" s="29"/>
      <c r="AH16" s="29"/>
      <c r="AI16" s="29"/>
      <c r="AJ16" s="29"/>
      <c r="AK16" s="29"/>
      <c r="AL16" s="29"/>
      <c r="AM16" s="29">
        <v>0.35</v>
      </c>
      <c r="AN16" s="29">
        <f t="shared" si="20"/>
        <v>230.9</v>
      </c>
      <c r="AO16" s="29">
        <v>5.5</v>
      </c>
      <c r="AP16" s="29">
        <v>225.4</v>
      </c>
      <c r="AQ16" s="29"/>
      <c r="AR16" s="29"/>
      <c r="AS16" s="29">
        <f t="shared" si="21"/>
        <v>2816</v>
      </c>
      <c r="AT16" s="29">
        <v>2816</v>
      </c>
      <c r="AU16" s="29">
        <v>243.5</v>
      </c>
      <c r="AV16" s="29">
        <f t="shared" si="22"/>
        <v>90</v>
      </c>
      <c r="AW16" s="29"/>
      <c r="AX16" s="29"/>
      <c r="AY16" s="29"/>
      <c r="AZ16" s="29"/>
      <c r="BA16" s="29">
        <v>90</v>
      </c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>
        <v>1.25</v>
      </c>
      <c r="BY16" s="29"/>
      <c r="BZ16" s="29">
        <f t="shared" si="23"/>
        <v>1.5</v>
      </c>
      <c r="CA16" s="29"/>
      <c r="CB16" s="29">
        <v>1.5</v>
      </c>
      <c r="CC16" s="29"/>
      <c r="CD16" s="29"/>
      <c r="CE16" s="29"/>
      <c r="CF16" s="29"/>
      <c r="CG16" s="29">
        <f t="shared" si="39"/>
        <v>12</v>
      </c>
      <c r="CH16" s="29">
        <v>12</v>
      </c>
      <c r="CI16" s="29"/>
      <c r="CJ16" s="29">
        <f t="shared" si="24"/>
        <v>308.5</v>
      </c>
      <c r="CK16" s="29"/>
      <c r="CL16" s="29">
        <v>65</v>
      </c>
      <c r="CM16" s="29"/>
      <c r="CN16" s="29"/>
      <c r="CO16" s="29">
        <v>243.5</v>
      </c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>
        <v>1.25</v>
      </c>
      <c r="DQ16" s="33">
        <v>0.1</v>
      </c>
      <c r="DR16" s="33">
        <f t="shared" si="37"/>
        <v>372.4</v>
      </c>
      <c r="DS16" s="33">
        <f t="shared" si="0"/>
        <v>147</v>
      </c>
      <c r="DT16" s="33">
        <f t="shared" si="1"/>
        <v>225.4</v>
      </c>
      <c r="DU16" s="33">
        <f>G16+AR16-CC16</f>
        <v>0</v>
      </c>
      <c r="DV16" s="33">
        <f t="shared" si="2"/>
        <v>0</v>
      </c>
      <c r="DW16" s="33">
        <f t="shared" si="25"/>
        <v>2804</v>
      </c>
      <c r="DX16" s="33">
        <f t="shared" si="3"/>
        <v>2804</v>
      </c>
      <c r="DY16" s="33">
        <f t="shared" si="26"/>
        <v>0</v>
      </c>
      <c r="DZ16" s="33">
        <f>EA16+EB16+EC16+ED16+EE16</f>
        <v>27.5</v>
      </c>
      <c r="EA16" s="33">
        <f>P16+AX16-CQ16-CR16</f>
        <v>0</v>
      </c>
      <c r="EB16" s="33">
        <f t="shared" si="38"/>
        <v>0</v>
      </c>
      <c r="EC16" s="33">
        <f t="shared" si="4"/>
        <v>0</v>
      </c>
      <c r="ED16" s="33">
        <f>N16+BA16-CL16-CN16</f>
        <v>27.5</v>
      </c>
      <c r="EE16" s="33">
        <f t="shared" si="28"/>
        <v>0</v>
      </c>
      <c r="EF16" s="33">
        <f t="shared" si="5"/>
        <v>0</v>
      </c>
      <c r="EG16" s="33">
        <f t="shared" si="6"/>
        <v>0</v>
      </c>
      <c r="EH16" s="33">
        <f t="shared" si="29"/>
        <v>0</v>
      </c>
      <c r="EI16" s="33">
        <f>T16+BE16-CV16-DA16</f>
        <v>0</v>
      </c>
      <c r="EJ16" s="33">
        <v>0</v>
      </c>
      <c r="EK16" s="33">
        <f t="shared" si="30"/>
        <v>0</v>
      </c>
      <c r="EL16" s="33">
        <f t="shared" si="31"/>
        <v>0</v>
      </c>
      <c r="EM16" s="33">
        <f t="shared" si="32"/>
        <v>0</v>
      </c>
      <c r="EN16" s="33">
        <f t="shared" si="7"/>
        <v>0</v>
      </c>
      <c r="EO16" s="33">
        <f t="shared" si="8"/>
        <v>1</v>
      </c>
      <c r="EP16" s="33">
        <f t="shared" si="9"/>
        <v>0</v>
      </c>
      <c r="EQ16" s="33">
        <f t="shared" si="10"/>
        <v>0</v>
      </c>
      <c r="ER16" s="33">
        <f t="shared" si="11"/>
        <v>0</v>
      </c>
      <c r="ES16" s="33">
        <f t="shared" si="12"/>
        <v>0</v>
      </c>
      <c r="ET16" s="33">
        <v>0</v>
      </c>
      <c r="EU16" s="33">
        <f t="shared" si="33"/>
        <v>0</v>
      </c>
      <c r="EV16" s="33">
        <f t="shared" si="34"/>
        <v>0</v>
      </c>
      <c r="EW16" s="33">
        <f t="shared" si="40"/>
        <v>0</v>
      </c>
      <c r="EX16" s="33">
        <f t="shared" si="35"/>
        <v>0</v>
      </c>
      <c r="EY16" s="33">
        <f t="shared" si="13"/>
        <v>0</v>
      </c>
      <c r="EZ16" s="33">
        <f t="shared" si="36"/>
        <v>0.25</v>
      </c>
      <c r="FA16" s="33">
        <f t="shared" si="14"/>
        <v>0.24999999999999997</v>
      </c>
      <c r="FB16" s="33">
        <f t="shared" si="15"/>
        <v>0</v>
      </c>
      <c r="FC16" s="33">
        <f t="shared" si="16"/>
        <v>0</v>
      </c>
    </row>
    <row r="17" spans="1:159" ht="15">
      <c r="A17" s="12" t="s">
        <v>45</v>
      </c>
      <c r="B17" s="29">
        <v>289.1</v>
      </c>
      <c r="C17" s="29">
        <f t="shared" si="17"/>
        <v>183.5</v>
      </c>
      <c r="D17" s="29">
        <v>183.5</v>
      </c>
      <c r="E17" s="29"/>
      <c r="F17" s="29"/>
      <c r="G17" s="29"/>
      <c r="H17" s="29">
        <f t="shared" si="18"/>
        <v>390</v>
      </c>
      <c r="I17" s="29">
        <v>390</v>
      </c>
      <c r="J17" s="29"/>
      <c r="K17" s="29">
        <f t="shared" si="19"/>
        <v>69.6</v>
      </c>
      <c r="L17" s="29"/>
      <c r="M17" s="29"/>
      <c r="N17" s="29">
        <v>67.8</v>
      </c>
      <c r="O17" s="29">
        <v>1.8</v>
      </c>
      <c r="P17" s="29"/>
      <c r="Q17" s="29"/>
      <c r="R17" s="29"/>
      <c r="S17" s="29">
        <v>10</v>
      </c>
      <c r="T17" s="29"/>
      <c r="U17" s="29"/>
      <c r="V17" s="29"/>
      <c r="W17" s="29"/>
      <c r="X17" s="29"/>
      <c r="Y17" s="29"/>
      <c r="Z17" s="29">
        <v>2.07</v>
      </c>
      <c r="AA17" s="29">
        <v>4.428</v>
      </c>
      <c r="AB17" s="29"/>
      <c r="AC17" s="29"/>
      <c r="AD17" s="29"/>
      <c r="AE17" s="29">
        <v>0.255</v>
      </c>
      <c r="AF17" s="29"/>
      <c r="AG17" s="29"/>
      <c r="AH17" s="29"/>
      <c r="AI17" s="29"/>
      <c r="AJ17" s="29"/>
      <c r="AK17" s="29"/>
      <c r="AL17" s="29"/>
      <c r="AM17" s="29">
        <v>0.114</v>
      </c>
      <c r="AN17" s="29">
        <f t="shared" si="20"/>
        <v>0</v>
      </c>
      <c r="AO17" s="29"/>
      <c r="AP17" s="29"/>
      <c r="AQ17" s="29"/>
      <c r="AR17" s="29"/>
      <c r="AS17" s="29">
        <f t="shared" si="21"/>
        <v>284.5</v>
      </c>
      <c r="AT17" s="29">
        <v>284.5</v>
      </c>
      <c r="AU17" s="29"/>
      <c r="AV17" s="29">
        <f t="shared" si="22"/>
        <v>40.6</v>
      </c>
      <c r="AW17" s="29"/>
      <c r="AX17" s="29"/>
      <c r="AY17" s="29"/>
      <c r="AZ17" s="29"/>
      <c r="BA17" s="29">
        <v>40.6</v>
      </c>
      <c r="BB17" s="29"/>
      <c r="BC17" s="29"/>
      <c r="BD17" s="29">
        <v>47.86</v>
      </c>
      <c r="BE17" s="29"/>
      <c r="BF17" s="29"/>
      <c r="BG17" s="29"/>
      <c r="BH17" s="29"/>
      <c r="BI17" s="29">
        <v>28.344</v>
      </c>
      <c r="BJ17" s="29">
        <v>2</v>
      </c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>
        <f t="shared" si="23"/>
        <v>16.3</v>
      </c>
      <c r="CA17" s="29"/>
      <c r="CB17" s="29">
        <v>16.3</v>
      </c>
      <c r="CC17" s="29"/>
      <c r="CD17" s="29"/>
      <c r="CE17" s="29"/>
      <c r="CF17" s="29"/>
      <c r="CG17" s="29">
        <f t="shared" si="39"/>
        <v>674.5</v>
      </c>
      <c r="CH17" s="29">
        <v>674.5</v>
      </c>
      <c r="CI17" s="29"/>
      <c r="CJ17" s="29">
        <f t="shared" si="24"/>
        <v>56.8</v>
      </c>
      <c r="CK17" s="29"/>
      <c r="CL17" s="29">
        <v>55</v>
      </c>
      <c r="CM17" s="29">
        <v>1.8</v>
      </c>
      <c r="CN17" s="29"/>
      <c r="CO17" s="29"/>
      <c r="CP17" s="29"/>
      <c r="CQ17" s="29"/>
      <c r="CR17" s="29"/>
      <c r="CS17" s="29"/>
      <c r="CT17" s="29"/>
      <c r="CU17" s="29">
        <v>18.086</v>
      </c>
      <c r="CV17" s="29"/>
      <c r="CW17" s="29"/>
      <c r="CX17" s="29"/>
      <c r="CY17" s="29"/>
      <c r="CZ17" s="29"/>
      <c r="DA17" s="29"/>
      <c r="DB17" s="29">
        <v>28.344</v>
      </c>
      <c r="DC17" s="29"/>
      <c r="DD17" s="29">
        <v>1.225</v>
      </c>
      <c r="DE17" s="29"/>
      <c r="DF17" s="29"/>
      <c r="DG17" s="29"/>
      <c r="DH17" s="29"/>
      <c r="DI17" s="29"/>
      <c r="DJ17" s="29">
        <v>0.863</v>
      </c>
      <c r="DK17" s="29"/>
      <c r="DL17" s="29"/>
      <c r="DM17" s="29">
        <v>0.879</v>
      </c>
      <c r="DN17" s="29"/>
      <c r="DO17" s="29"/>
      <c r="DP17" s="29"/>
      <c r="DQ17" s="29">
        <v>0.114</v>
      </c>
      <c r="DR17" s="33">
        <f t="shared" si="37"/>
        <v>167.2</v>
      </c>
      <c r="DS17" s="33">
        <f t="shared" si="0"/>
        <v>167.2</v>
      </c>
      <c r="DT17" s="29">
        <f t="shared" si="1"/>
        <v>0</v>
      </c>
      <c r="DU17" s="33">
        <f>G17+AR17-CC17</f>
        <v>0</v>
      </c>
      <c r="DV17" s="33">
        <f t="shared" si="2"/>
        <v>0</v>
      </c>
      <c r="DW17" s="33">
        <f t="shared" si="25"/>
        <v>0</v>
      </c>
      <c r="DX17" s="33">
        <f t="shared" si="3"/>
        <v>0</v>
      </c>
      <c r="DY17" s="33">
        <f t="shared" si="26"/>
        <v>0</v>
      </c>
      <c r="DZ17" s="33">
        <f t="shared" si="27"/>
        <v>53.400000000000006</v>
      </c>
      <c r="EA17" s="33">
        <f>P17+AX17-CQ17-CR17</f>
        <v>0</v>
      </c>
      <c r="EB17" s="33">
        <f t="shared" si="38"/>
        <v>0</v>
      </c>
      <c r="EC17" s="33">
        <f t="shared" si="4"/>
        <v>0</v>
      </c>
      <c r="ED17" s="33">
        <f>N17+BA17-CL17-CN17</f>
        <v>53.400000000000006</v>
      </c>
      <c r="EE17" s="33">
        <f t="shared" si="28"/>
        <v>0</v>
      </c>
      <c r="EF17" s="33">
        <f>R17+BB17-CS17</f>
        <v>0</v>
      </c>
      <c r="EG17" s="33"/>
      <c r="EH17" s="33">
        <f t="shared" si="29"/>
        <v>39.774</v>
      </c>
      <c r="EI17" s="33">
        <f>T17+BE17-CV17-DA17</f>
        <v>0</v>
      </c>
      <c r="EJ17" s="33">
        <f>U17+BF17-CW17</f>
        <v>0</v>
      </c>
      <c r="EK17" s="33">
        <f t="shared" si="30"/>
        <v>0</v>
      </c>
      <c r="EL17" s="33">
        <f t="shared" si="31"/>
        <v>0</v>
      </c>
      <c r="EM17" s="33">
        <f t="shared" si="32"/>
        <v>0</v>
      </c>
      <c r="EN17" s="33">
        <f t="shared" si="7"/>
        <v>0</v>
      </c>
      <c r="EO17" s="33">
        <f t="shared" si="8"/>
        <v>3.549</v>
      </c>
      <c r="EP17" s="33">
        <f t="shared" si="9"/>
        <v>1.2069999999999999</v>
      </c>
      <c r="EQ17" s="33">
        <f t="shared" si="10"/>
        <v>0</v>
      </c>
      <c r="ER17" s="33">
        <f t="shared" si="11"/>
        <v>0</v>
      </c>
      <c r="ES17" s="33">
        <f t="shared" si="12"/>
        <v>1.0299999999999998</v>
      </c>
      <c r="ET17" s="33">
        <v>0</v>
      </c>
      <c r="EU17" s="33">
        <f t="shared" si="33"/>
        <v>0</v>
      </c>
      <c r="EV17" s="33">
        <f t="shared" si="34"/>
        <v>0</v>
      </c>
      <c r="EW17" s="33">
        <f t="shared" si="40"/>
        <v>0</v>
      </c>
      <c r="EX17" s="33">
        <f t="shared" si="35"/>
        <v>0</v>
      </c>
      <c r="EY17" s="33">
        <f t="shared" si="13"/>
        <v>0</v>
      </c>
      <c r="EZ17" s="33">
        <f t="shared" si="36"/>
        <v>0</v>
      </c>
      <c r="FA17" s="33">
        <f t="shared" si="14"/>
        <v>0</v>
      </c>
      <c r="FB17" s="33">
        <f t="shared" si="15"/>
        <v>0</v>
      </c>
      <c r="FC17" s="33">
        <f t="shared" si="16"/>
        <v>0</v>
      </c>
    </row>
    <row r="18" spans="1:159" ht="15">
      <c r="A18" s="12" t="s">
        <v>122</v>
      </c>
      <c r="B18" s="29">
        <f>B17+B16+B15+B14+B13+B12+B11+B10+B9+B8</f>
        <v>3053.2999999999997</v>
      </c>
      <c r="C18" s="29">
        <f>C17+C16+C15+C14+C13+C12+C11+C10+C9+C8</f>
        <v>1369.9859999999999</v>
      </c>
      <c r="D18" s="29">
        <f aca="true" t="shared" si="41" ref="D18:BO18">D17+D16+D15+D14+D13+D12+D11+D10+D9+D8</f>
        <v>944.986</v>
      </c>
      <c r="E18" s="29">
        <f t="shared" si="41"/>
        <v>0</v>
      </c>
      <c r="F18" s="29">
        <f t="shared" si="41"/>
        <v>27</v>
      </c>
      <c r="G18" s="29">
        <f>G17+G16+G15+G14+G13+G12+G11+G10+G9+G8</f>
        <v>0</v>
      </c>
      <c r="H18" s="29">
        <f t="shared" si="41"/>
        <v>1540.28</v>
      </c>
      <c r="I18" s="29">
        <f t="shared" si="41"/>
        <v>1540.28</v>
      </c>
      <c r="J18" s="29"/>
      <c r="K18" s="29">
        <f t="shared" si="41"/>
        <v>1034.516</v>
      </c>
      <c r="L18" s="29">
        <f t="shared" si="41"/>
        <v>0</v>
      </c>
      <c r="M18" s="29">
        <f t="shared" si="41"/>
        <v>0</v>
      </c>
      <c r="N18" s="29">
        <f t="shared" si="41"/>
        <v>171.462</v>
      </c>
      <c r="O18" s="29">
        <f t="shared" si="41"/>
        <v>1.8</v>
      </c>
      <c r="P18" s="29">
        <f t="shared" si="41"/>
        <v>866.254</v>
      </c>
      <c r="Q18" s="29">
        <f t="shared" si="41"/>
        <v>0</v>
      </c>
      <c r="R18" s="29">
        <f t="shared" si="41"/>
        <v>0</v>
      </c>
      <c r="S18" s="29"/>
      <c r="T18" s="29">
        <f t="shared" si="41"/>
        <v>22.68</v>
      </c>
      <c r="U18" s="29">
        <f t="shared" si="41"/>
        <v>0</v>
      </c>
      <c r="V18" s="29">
        <f t="shared" si="41"/>
        <v>57.971</v>
      </c>
      <c r="W18" s="29">
        <f t="shared" si="41"/>
        <v>0</v>
      </c>
      <c r="X18" s="29">
        <f t="shared" si="41"/>
        <v>6.359</v>
      </c>
      <c r="Y18" s="29">
        <f t="shared" si="41"/>
        <v>0</v>
      </c>
      <c r="Z18" s="29">
        <f t="shared" si="41"/>
        <v>2.07</v>
      </c>
      <c r="AA18" s="29">
        <f t="shared" si="41"/>
        <v>17.628</v>
      </c>
      <c r="AB18" s="29">
        <f t="shared" si="41"/>
        <v>0</v>
      </c>
      <c r="AC18" s="29">
        <f t="shared" si="41"/>
        <v>0</v>
      </c>
      <c r="AD18" s="29">
        <f t="shared" si="41"/>
        <v>0</v>
      </c>
      <c r="AE18" s="29">
        <f t="shared" si="41"/>
        <v>5.0200000000000005</v>
      </c>
      <c r="AF18" s="29">
        <f t="shared" si="41"/>
        <v>0.25</v>
      </c>
      <c r="AG18" s="29">
        <f t="shared" si="41"/>
        <v>0</v>
      </c>
      <c r="AH18" s="29">
        <f t="shared" si="41"/>
        <v>0</v>
      </c>
      <c r="AI18" s="29">
        <f t="shared" si="41"/>
        <v>0</v>
      </c>
      <c r="AJ18" s="29">
        <f t="shared" si="41"/>
        <v>1.7</v>
      </c>
      <c r="AK18" s="29">
        <f t="shared" si="41"/>
        <v>1.128</v>
      </c>
      <c r="AL18" s="29">
        <f t="shared" si="41"/>
        <v>0</v>
      </c>
      <c r="AM18" s="29">
        <f t="shared" si="41"/>
        <v>2.0540000000000003</v>
      </c>
      <c r="AN18" s="29">
        <f t="shared" si="20"/>
        <v>266.5</v>
      </c>
      <c r="AO18" s="29">
        <f t="shared" si="41"/>
        <v>41.1</v>
      </c>
      <c r="AP18" s="29">
        <f t="shared" si="41"/>
        <v>225.4</v>
      </c>
      <c r="AQ18" s="29">
        <f t="shared" si="41"/>
        <v>0</v>
      </c>
      <c r="AR18" s="29">
        <f t="shared" si="41"/>
        <v>0</v>
      </c>
      <c r="AS18" s="29">
        <f>AT18</f>
        <v>4300.5</v>
      </c>
      <c r="AT18" s="29">
        <f t="shared" si="41"/>
        <v>4300.5</v>
      </c>
      <c r="AU18" s="29">
        <f>AU17+AU16+AU15+AU14+AU13+AU12+AU11+AU10+AU9+AU8</f>
        <v>1314.5</v>
      </c>
      <c r="AV18" s="29">
        <f t="shared" si="41"/>
        <v>542.98</v>
      </c>
      <c r="AW18" s="29">
        <f t="shared" si="41"/>
        <v>0</v>
      </c>
      <c r="AX18" s="29">
        <f t="shared" si="41"/>
        <v>113.18</v>
      </c>
      <c r="AY18" s="29">
        <f t="shared" si="41"/>
        <v>0</v>
      </c>
      <c r="AZ18" s="29">
        <f t="shared" si="41"/>
        <v>4.2</v>
      </c>
      <c r="BA18" s="29">
        <f t="shared" si="41"/>
        <v>425.6</v>
      </c>
      <c r="BB18" s="29">
        <f t="shared" si="41"/>
        <v>0</v>
      </c>
      <c r="BC18" s="29">
        <f t="shared" si="41"/>
        <v>0</v>
      </c>
      <c r="BD18" s="29"/>
      <c r="BE18" s="29">
        <f t="shared" si="41"/>
        <v>144.2</v>
      </c>
      <c r="BF18" s="29">
        <f t="shared" si="41"/>
        <v>0</v>
      </c>
      <c r="BG18" s="29">
        <f t="shared" si="41"/>
        <v>54</v>
      </c>
      <c r="BH18" s="29">
        <f t="shared" si="41"/>
        <v>0.375</v>
      </c>
      <c r="BI18" s="29">
        <f t="shared" si="41"/>
        <v>109.344</v>
      </c>
      <c r="BJ18" s="29">
        <f t="shared" si="41"/>
        <v>16.398999999999997</v>
      </c>
      <c r="BK18" s="29">
        <f t="shared" si="41"/>
        <v>0</v>
      </c>
      <c r="BL18" s="29">
        <f t="shared" si="41"/>
        <v>7.975</v>
      </c>
      <c r="BM18" s="29">
        <f t="shared" si="41"/>
        <v>0</v>
      </c>
      <c r="BN18" s="29">
        <f t="shared" si="41"/>
        <v>0</v>
      </c>
      <c r="BO18" s="29">
        <f t="shared" si="41"/>
        <v>0</v>
      </c>
      <c r="BP18" s="29">
        <f aca="true" t="shared" si="42" ref="BP18:BY18">BP17+BP16+BP15+BP14+BP13+BP12+BP11+BP10+BP9+BP8</f>
        <v>2</v>
      </c>
      <c r="BQ18" s="29">
        <f t="shared" si="42"/>
        <v>5</v>
      </c>
      <c r="BR18" s="29">
        <f t="shared" si="42"/>
        <v>0</v>
      </c>
      <c r="BS18" s="29">
        <f t="shared" si="42"/>
        <v>0</v>
      </c>
      <c r="BT18" s="29">
        <f t="shared" si="42"/>
        <v>0</v>
      </c>
      <c r="BU18" s="29">
        <f t="shared" si="42"/>
        <v>3.25</v>
      </c>
      <c r="BV18" s="29">
        <f t="shared" si="42"/>
        <v>0</v>
      </c>
      <c r="BW18" s="29">
        <f t="shared" si="42"/>
        <v>5</v>
      </c>
      <c r="BX18" s="29">
        <f t="shared" si="42"/>
        <v>1.25</v>
      </c>
      <c r="BY18" s="29">
        <f t="shared" si="42"/>
        <v>0.035</v>
      </c>
      <c r="BZ18" s="29">
        <f t="shared" si="23"/>
        <v>99.17999999999999</v>
      </c>
      <c r="CA18" s="29">
        <f aca="true" t="shared" si="43" ref="CA18:CF18">CA17+CA16+CA15+CA14+CA13+CA12+CA11+CA10+CA9+CA8</f>
        <v>0</v>
      </c>
      <c r="CB18" s="29">
        <f t="shared" si="43"/>
        <v>89.17999999999999</v>
      </c>
      <c r="CC18" s="29">
        <f t="shared" si="43"/>
        <v>0</v>
      </c>
      <c r="CD18" s="29">
        <f t="shared" si="43"/>
        <v>10</v>
      </c>
      <c r="CE18" s="29">
        <f t="shared" si="43"/>
        <v>0</v>
      </c>
      <c r="CF18" s="29">
        <f t="shared" si="43"/>
        <v>0</v>
      </c>
      <c r="CG18" s="29">
        <f t="shared" si="39"/>
        <v>2251.78</v>
      </c>
      <c r="CH18" s="29">
        <f>CH17+CH16+CH15+CH14+CH13+CH12+CH11+CH10+CH9+CH8</f>
        <v>2251.78</v>
      </c>
      <c r="CI18" s="29"/>
      <c r="CJ18" s="29">
        <f aca="true" t="shared" si="44" ref="CJ18:DX18">CJ17+CJ16+CJ15+CJ14+CJ13+CJ12+CJ11+CJ10+CJ9+CJ8</f>
        <v>1868.911</v>
      </c>
      <c r="CK18" s="29"/>
      <c r="CL18" s="29">
        <f t="shared" si="44"/>
        <v>397.08</v>
      </c>
      <c r="CM18" s="29">
        <f t="shared" si="44"/>
        <v>5.895</v>
      </c>
      <c r="CN18" s="29">
        <f t="shared" si="44"/>
        <v>0</v>
      </c>
      <c r="CO18" s="29">
        <f t="shared" si="44"/>
        <v>1314.5</v>
      </c>
      <c r="CP18" s="29">
        <f t="shared" si="44"/>
        <v>0</v>
      </c>
      <c r="CQ18" s="29">
        <f t="shared" si="44"/>
        <v>151.43599999999998</v>
      </c>
      <c r="CR18" s="29">
        <f t="shared" si="44"/>
        <v>0</v>
      </c>
      <c r="CS18" s="29">
        <f t="shared" si="44"/>
        <v>0</v>
      </c>
      <c r="CT18" s="29">
        <f t="shared" si="44"/>
        <v>0</v>
      </c>
      <c r="CU18" s="29"/>
      <c r="CV18" s="29">
        <f t="shared" si="44"/>
        <v>92.62</v>
      </c>
      <c r="CW18" s="29">
        <f t="shared" si="44"/>
        <v>0</v>
      </c>
      <c r="CX18" s="29">
        <f t="shared" si="44"/>
        <v>57.113</v>
      </c>
      <c r="CY18" s="29">
        <f t="shared" si="44"/>
        <v>0.375</v>
      </c>
      <c r="CZ18" s="29">
        <f t="shared" si="44"/>
        <v>0</v>
      </c>
      <c r="DA18" s="33">
        <f t="shared" si="44"/>
        <v>0</v>
      </c>
      <c r="DB18" s="33">
        <f t="shared" si="44"/>
        <v>115.703</v>
      </c>
      <c r="DC18" s="33">
        <f t="shared" si="44"/>
        <v>0</v>
      </c>
      <c r="DD18" s="33">
        <f t="shared" si="44"/>
        <v>15.562</v>
      </c>
      <c r="DE18" s="33">
        <f t="shared" si="44"/>
        <v>0</v>
      </c>
      <c r="DF18" s="33">
        <f t="shared" si="44"/>
        <v>3.6</v>
      </c>
      <c r="DG18" s="33">
        <f t="shared" si="44"/>
        <v>0</v>
      </c>
      <c r="DH18" s="33">
        <f t="shared" si="44"/>
        <v>0</v>
      </c>
      <c r="DI18" s="33">
        <f t="shared" si="44"/>
        <v>0</v>
      </c>
      <c r="DJ18" s="33">
        <f t="shared" si="44"/>
        <v>1.938</v>
      </c>
      <c r="DK18" s="33">
        <f t="shared" si="44"/>
        <v>0</v>
      </c>
      <c r="DL18" s="33">
        <f t="shared" si="44"/>
        <v>0.8</v>
      </c>
      <c r="DM18" s="33">
        <f t="shared" si="44"/>
        <v>3.433</v>
      </c>
      <c r="DN18" s="33">
        <f t="shared" si="44"/>
        <v>2.232</v>
      </c>
      <c r="DO18" s="33">
        <f t="shared" si="44"/>
        <v>0</v>
      </c>
      <c r="DP18" s="33"/>
      <c r="DQ18" s="33">
        <f t="shared" si="44"/>
        <v>3.0060000000000002</v>
      </c>
      <c r="DR18" s="33">
        <f t="shared" si="44"/>
        <v>1139.306</v>
      </c>
      <c r="DS18" s="33">
        <f t="shared" si="44"/>
        <v>896.906</v>
      </c>
      <c r="DT18" s="33">
        <f t="shared" si="44"/>
        <v>225.4</v>
      </c>
      <c r="DU18" s="33">
        <f t="shared" si="44"/>
        <v>0</v>
      </c>
      <c r="DV18" s="33">
        <f t="shared" si="44"/>
        <v>17</v>
      </c>
      <c r="DW18" s="33">
        <f t="shared" si="44"/>
        <v>3589</v>
      </c>
      <c r="DX18" s="33">
        <f t="shared" si="44"/>
        <v>3589</v>
      </c>
      <c r="DY18" s="33">
        <f t="shared" si="26"/>
        <v>0</v>
      </c>
      <c r="DZ18" s="33">
        <f>DZ17+DZ16+DZ15+DZ14+DZ13+DZ12+DZ11+DZ10+DZ9+DZ8</f>
        <v>1028.085</v>
      </c>
      <c r="EA18" s="33">
        <f>EA17+EA16+EA15+EA14+EA13+EA12+EA11+EA10+EA9+EA8</f>
        <v>827.998</v>
      </c>
      <c r="EB18" s="33">
        <f t="shared" si="38"/>
        <v>0</v>
      </c>
      <c r="EC18" s="33">
        <f aca="true" t="shared" si="45" ref="EC18:FC18">EC17+EC16+EC15+EC14+EC13+EC12+EC11+EC10+EC9+EC8</f>
        <v>0</v>
      </c>
      <c r="ED18" s="33">
        <f t="shared" si="45"/>
        <v>199.982</v>
      </c>
      <c r="EE18" s="33">
        <f t="shared" si="45"/>
        <v>0.10500000000000043</v>
      </c>
      <c r="EF18" s="33">
        <f t="shared" si="45"/>
        <v>0</v>
      </c>
      <c r="EG18" s="33">
        <f t="shared" si="45"/>
        <v>0</v>
      </c>
      <c r="EH18" s="33">
        <f t="shared" si="29"/>
        <v>0</v>
      </c>
      <c r="EI18" s="33">
        <f t="shared" si="45"/>
        <v>74.26</v>
      </c>
      <c r="EJ18" s="33">
        <f t="shared" si="45"/>
        <v>0</v>
      </c>
      <c r="EK18" s="33">
        <f t="shared" si="45"/>
        <v>54.858000000000004</v>
      </c>
      <c r="EL18" s="33">
        <f t="shared" si="45"/>
        <v>0</v>
      </c>
      <c r="EM18" s="33">
        <f>EM17+EM16+EM15+EM14+EM13+EM12+EM11+EM10+EM9+EM8</f>
        <v>0</v>
      </c>
      <c r="EN18" s="33">
        <f t="shared" si="45"/>
        <v>0.035</v>
      </c>
      <c r="EO18" s="33">
        <f t="shared" si="45"/>
        <v>19.195</v>
      </c>
      <c r="EP18" s="33">
        <f t="shared" si="45"/>
        <v>2.1319999999999997</v>
      </c>
      <c r="EQ18" s="33">
        <f t="shared" si="45"/>
        <v>0</v>
      </c>
      <c r="ER18" s="33">
        <f t="shared" si="45"/>
        <v>0</v>
      </c>
      <c r="ES18" s="33">
        <f t="shared" si="45"/>
        <v>5.857</v>
      </c>
      <c r="ET18" s="33">
        <f t="shared" si="45"/>
        <v>0</v>
      </c>
      <c r="EU18" s="33">
        <f t="shared" si="33"/>
        <v>0</v>
      </c>
      <c r="EV18" s="33">
        <f t="shared" si="34"/>
        <v>4.375</v>
      </c>
      <c r="EW18" s="33">
        <f t="shared" si="40"/>
        <v>0</v>
      </c>
      <c r="EX18" s="33">
        <f t="shared" si="35"/>
        <v>0</v>
      </c>
      <c r="EY18" s="33">
        <f t="shared" si="45"/>
        <v>0.8999999999999999</v>
      </c>
      <c r="EZ18" s="33">
        <f t="shared" si="36"/>
        <v>1.5</v>
      </c>
      <c r="FA18" s="33">
        <f t="shared" si="45"/>
        <v>4.048</v>
      </c>
      <c r="FB18" s="33">
        <f t="shared" si="45"/>
        <v>2.146</v>
      </c>
      <c r="FC18" s="33">
        <f t="shared" si="45"/>
        <v>0</v>
      </c>
    </row>
    <row r="19" spans="1:159" ht="15">
      <c r="A19" s="12" t="s">
        <v>123</v>
      </c>
      <c r="B19" s="29">
        <v>496</v>
      </c>
      <c r="C19" s="29">
        <f t="shared" si="17"/>
        <v>27.5</v>
      </c>
      <c r="D19" s="29"/>
      <c r="E19" s="29"/>
      <c r="F19" s="29">
        <v>27.5</v>
      </c>
      <c r="G19" s="29"/>
      <c r="H19" s="29">
        <f>I19</f>
        <v>294.4</v>
      </c>
      <c r="I19" s="29">
        <v>294.4</v>
      </c>
      <c r="J19" s="29"/>
      <c r="K19" s="29">
        <f aca="true" t="shared" si="46" ref="K19:K25">L19+M19+N19+O19+P19</f>
        <v>244.6</v>
      </c>
      <c r="L19" s="29"/>
      <c r="M19" s="29"/>
      <c r="N19" s="29"/>
      <c r="O19" s="29"/>
      <c r="P19" s="29">
        <v>244.6</v>
      </c>
      <c r="Q19" s="29"/>
      <c r="R19" s="29"/>
      <c r="S19" s="29"/>
      <c r="T19" s="29">
        <v>6.3</v>
      </c>
      <c r="U19" s="29"/>
      <c r="V19" s="29"/>
      <c r="W19" s="29"/>
      <c r="X19" s="29"/>
      <c r="Y19" s="29">
        <v>1.4</v>
      </c>
      <c r="Z19" s="29">
        <v>0.12</v>
      </c>
      <c r="AA19" s="29">
        <v>0.4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>
        <f t="shared" si="20"/>
        <v>0</v>
      </c>
      <c r="AO19" s="29"/>
      <c r="AP19" s="29"/>
      <c r="AQ19" s="29"/>
      <c r="AR19" s="29"/>
      <c r="AS19" s="29">
        <f>AT19</f>
        <v>0</v>
      </c>
      <c r="AT19" s="29"/>
      <c r="AU19" s="29"/>
      <c r="AV19" s="29">
        <f aca="true" t="shared" si="47" ref="AV19:AV25">AW19+AX19+AY19+AZ19+BA19</f>
        <v>0</v>
      </c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>
        <f t="shared" si="23"/>
        <v>9.3</v>
      </c>
      <c r="CA19" s="29"/>
      <c r="CB19" s="29"/>
      <c r="CC19" s="29"/>
      <c r="CD19" s="29">
        <v>9.3</v>
      </c>
      <c r="CE19" s="29"/>
      <c r="CF19" s="29"/>
      <c r="CG19" s="29">
        <f t="shared" si="39"/>
        <v>164.6</v>
      </c>
      <c r="CH19" s="29">
        <v>164.6</v>
      </c>
      <c r="CI19" s="29"/>
      <c r="CJ19" s="29"/>
      <c r="CK19" s="29"/>
      <c r="CL19" s="29"/>
      <c r="CM19" s="29"/>
      <c r="CN19" s="29"/>
      <c r="CO19" s="29"/>
      <c r="CP19" s="29"/>
      <c r="CQ19" s="29">
        <v>32.9</v>
      </c>
      <c r="CR19" s="29"/>
      <c r="CS19" s="29"/>
      <c r="CT19" s="29"/>
      <c r="CU19" s="29"/>
      <c r="CV19" s="29">
        <v>2.1</v>
      </c>
      <c r="CW19" s="29"/>
      <c r="CX19" s="29"/>
      <c r="CY19" s="29"/>
      <c r="CZ19" s="29"/>
      <c r="DA19" s="33"/>
      <c r="DB19" s="33"/>
      <c r="DC19" s="33"/>
      <c r="DD19" s="33"/>
      <c r="DE19" s="33"/>
      <c r="DF19" s="33"/>
      <c r="DG19" s="33"/>
      <c r="DH19" s="33"/>
      <c r="DI19" s="33">
        <v>0.65</v>
      </c>
      <c r="DJ19" s="33"/>
      <c r="DK19" s="33"/>
      <c r="DL19" s="33"/>
      <c r="DM19" s="33">
        <v>0.1</v>
      </c>
      <c r="DN19" s="33"/>
      <c r="DO19" s="33"/>
      <c r="DP19" s="33"/>
      <c r="DQ19" s="33"/>
      <c r="DR19" s="33">
        <f t="shared" si="37"/>
        <v>18.2</v>
      </c>
      <c r="DS19" s="33">
        <f aca="true" t="shared" si="48" ref="DS19:DS25">D19+AO19-CA19-CB19</f>
        <v>0</v>
      </c>
      <c r="DT19" s="33">
        <f aca="true" t="shared" si="49" ref="DT19:DT25">E19+AP19-CF19</f>
        <v>0</v>
      </c>
      <c r="DU19" s="33">
        <f>G19++AR19-CC19</f>
        <v>0</v>
      </c>
      <c r="DV19" s="33">
        <f aca="true" t="shared" si="50" ref="DV19:DV25">F19+AQ19-CD19-CE19</f>
        <v>18.2</v>
      </c>
      <c r="DW19" s="33">
        <f t="shared" si="25"/>
        <v>129.79999999999998</v>
      </c>
      <c r="DX19" s="33">
        <f aca="true" t="shared" si="51" ref="DX19:DX25">I19+AT19-CH19</f>
        <v>129.79999999999998</v>
      </c>
      <c r="DY19" s="33">
        <f t="shared" si="26"/>
        <v>0</v>
      </c>
      <c r="DZ19" s="33">
        <f>DN22</f>
        <v>0</v>
      </c>
      <c r="EA19" s="33">
        <f aca="true" t="shared" si="52" ref="EA19:EA25">P19+AX19-CQ19-CR19</f>
        <v>211.7</v>
      </c>
      <c r="EB19" s="33">
        <f t="shared" si="38"/>
        <v>0</v>
      </c>
      <c r="EC19" s="33">
        <f aca="true" t="shared" si="53" ref="EC19:EC25">M19+AY19-CP19</f>
        <v>0</v>
      </c>
      <c r="ED19" s="33">
        <f aca="true" t="shared" si="54" ref="ED19:ED25">N19+BA19-CL19-CN19</f>
        <v>0</v>
      </c>
      <c r="EE19" s="33">
        <f aca="true" t="shared" si="55" ref="EE19:EE25">O19+AZ19-CM19</f>
        <v>0</v>
      </c>
      <c r="EF19" s="33">
        <f aca="true" t="shared" si="56" ref="EF19:EG25">Q19+BB19-CS19</f>
        <v>0</v>
      </c>
      <c r="EG19" s="33">
        <f t="shared" si="56"/>
        <v>0</v>
      </c>
      <c r="EH19" s="33">
        <f t="shared" si="29"/>
        <v>0</v>
      </c>
      <c r="EI19" s="33">
        <f>T19+BE19-CV19</f>
        <v>4.199999999999999</v>
      </c>
      <c r="EJ19" s="33">
        <v>0</v>
      </c>
      <c r="EK19" s="33">
        <f aca="true" t="shared" si="57" ref="EK19:EL25">V19+BG19-CX19</f>
        <v>0</v>
      </c>
      <c r="EL19" s="33">
        <f t="shared" si="57"/>
        <v>0</v>
      </c>
      <c r="EM19" s="33">
        <f aca="true" t="shared" si="58" ref="EM19:EM25">X19+BI19-DB19</f>
        <v>0</v>
      </c>
      <c r="EN19" s="33">
        <f aca="true" t="shared" si="59" ref="EN19:EN25">Y19+BY19-DI19</f>
        <v>0.7499999999999999</v>
      </c>
      <c r="EO19" s="33">
        <f aca="true" t="shared" si="60" ref="EO19:EO25">AA19+BQ19-DM19</f>
        <v>0.30000000000000004</v>
      </c>
      <c r="EP19" s="33">
        <f aca="true" t="shared" si="61" ref="EP19:EP25">Z19+BP19-DJ19</f>
        <v>0.12</v>
      </c>
      <c r="EQ19" s="33">
        <f>AB19+BR19-DK19</f>
        <v>0</v>
      </c>
      <c r="ER19" s="33">
        <f>AC19+BS19-DL19</f>
        <v>0</v>
      </c>
      <c r="ES19" s="33">
        <f aca="true" t="shared" si="62" ref="ES19:ES25">AE19+BJ19-DD19</f>
        <v>0</v>
      </c>
      <c r="ET19" s="33">
        <v>0</v>
      </c>
      <c r="EU19" s="33">
        <v>0</v>
      </c>
      <c r="EV19" s="33">
        <f t="shared" si="34"/>
        <v>0</v>
      </c>
      <c r="EW19" s="33">
        <f t="shared" si="40"/>
        <v>0</v>
      </c>
      <c r="EX19" s="33">
        <f t="shared" si="35"/>
        <v>0</v>
      </c>
      <c r="EY19" s="33">
        <f>AJ19+BN19-DH19</f>
        <v>0</v>
      </c>
      <c r="EZ19" s="33">
        <f t="shared" si="36"/>
        <v>0</v>
      </c>
      <c r="FA19" s="33">
        <f aca="true" t="shared" si="63" ref="FA19:FA25">AM19+BW19-DQ19</f>
        <v>0</v>
      </c>
      <c r="FB19" s="33">
        <f aca="true" t="shared" si="64" ref="FB19:FC25">AK19+BU19-DN19</f>
        <v>0</v>
      </c>
      <c r="FC19" s="33">
        <f t="shared" si="64"/>
        <v>0</v>
      </c>
    </row>
    <row r="20" spans="1:159" ht="15">
      <c r="A20" s="12" t="s">
        <v>131</v>
      </c>
      <c r="B20" s="29">
        <v>2.4</v>
      </c>
      <c r="C20" s="29">
        <f t="shared" si="17"/>
        <v>1181.4</v>
      </c>
      <c r="D20" s="29">
        <v>104.8</v>
      </c>
      <c r="E20" s="29">
        <v>886.2</v>
      </c>
      <c r="F20" s="29">
        <v>190.4</v>
      </c>
      <c r="G20" s="29"/>
      <c r="H20" s="29">
        <f>I20</f>
        <v>368.8</v>
      </c>
      <c r="I20" s="29">
        <v>368.8</v>
      </c>
      <c r="J20" s="29"/>
      <c r="K20" s="29">
        <f t="shared" si="46"/>
        <v>114.41</v>
      </c>
      <c r="L20" s="29"/>
      <c r="M20" s="29">
        <v>0.02</v>
      </c>
      <c r="N20" s="29"/>
      <c r="O20" s="29"/>
      <c r="P20" s="29">
        <v>114.39</v>
      </c>
      <c r="Q20" s="29"/>
      <c r="R20" s="29"/>
      <c r="S20" s="29"/>
      <c r="T20" s="29">
        <v>33.38</v>
      </c>
      <c r="U20" s="29"/>
      <c r="V20" s="29">
        <v>12.52</v>
      </c>
      <c r="W20" s="29"/>
      <c r="X20" s="29"/>
      <c r="Y20" s="29"/>
      <c r="Z20" s="29"/>
      <c r="AA20" s="29">
        <v>5.6</v>
      </c>
      <c r="AB20" s="29"/>
      <c r="AC20" s="29"/>
      <c r="AD20" s="29"/>
      <c r="AE20" s="29">
        <v>2.25</v>
      </c>
      <c r="AF20" s="29"/>
      <c r="AG20" s="29"/>
      <c r="AH20" s="29"/>
      <c r="AI20" s="29"/>
      <c r="AJ20" s="29"/>
      <c r="AK20" s="29"/>
      <c r="AL20" s="29"/>
      <c r="AM20" s="29"/>
      <c r="AN20" s="29">
        <f t="shared" si="20"/>
        <v>0</v>
      </c>
      <c r="AO20" s="29"/>
      <c r="AP20" s="29"/>
      <c r="AQ20" s="29"/>
      <c r="AR20" s="29"/>
      <c r="AS20" s="29">
        <f aca="true" t="shared" si="65" ref="AS20:AS25">AT20</f>
        <v>0</v>
      </c>
      <c r="AT20" s="29"/>
      <c r="AU20" s="29"/>
      <c r="AV20" s="29">
        <f t="shared" si="47"/>
        <v>0</v>
      </c>
      <c r="AW20" s="29"/>
      <c r="AX20" s="29"/>
      <c r="AY20" s="29"/>
      <c r="AZ20" s="29"/>
      <c r="BA20" s="29"/>
      <c r="BB20" s="29"/>
      <c r="BC20" s="29"/>
      <c r="BD20" s="29"/>
      <c r="BE20" s="29">
        <v>10</v>
      </c>
      <c r="BF20" s="29"/>
      <c r="BG20" s="29">
        <v>20</v>
      </c>
      <c r="BH20" s="29"/>
      <c r="BI20" s="29">
        <v>80</v>
      </c>
      <c r="BJ20" s="29">
        <v>2.05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>
        <f t="shared" si="23"/>
        <v>90.1</v>
      </c>
      <c r="CA20" s="29"/>
      <c r="CB20" s="29">
        <v>3.3</v>
      </c>
      <c r="CC20" s="29"/>
      <c r="CD20" s="29"/>
      <c r="CE20" s="29"/>
      <c r="CF20" s="29">
        <v>86.8</v>
      </c>
      <c r="CG20" s="29">
        <f t="shared" si="39"/>
        <v>173.6</v>
      </c>
      <c r="CH20" s="29">
        <v>173.6</v>
      </c>
      <c r="CI20" s="29"/>
      <c r="CJ20" s="29">
        <f aca="true" t="shared" si="66" ref="CJ20:CJ25">CL20+CM20+CN20+CO20+CP20+CQ20+CR20</f>
        <v>28.67</v>
      </c>
      <c r="CK20" s="29"/>
      <c r="CL20" s="29"/>
      <c r="CM20" s="29"/>
      <c r="CN20" s="29"/>
      <c r="CO20" s="29"/>
      <c r="CP20" s="29"/>
      <c r="CQ20" s="29">
        <v>28.67</v>
      </c>
      <c r="CR20" s="29"/>
      <c r="CS20" s="29"/>
      <c r="CT20" s="29"/>
      <c r="CU20" s="29"/>
      <c r="CV20" s="29">
        <v>15.42</v>
      </c>
      <c r="CW20" s="29"/>
      <c r="CX20" s="29">
        <v>9.58</v>
      </c>
      <c r="CY20" s="29"/>
      <c r="CZ20" s="29"/>
      <c r="DA20" s="33"/>
      <c r="DB20" s="33">
        <v>80</v>
      </c>
      <c r="DC20" s="33"/>
      <c r="DD20" s="33">
        <v>2.3</v>
      </c>
      <c r="DE20" s="33"/>
      <c r="DF20" s="33"/>
      <c r="DG20" s="33"/>
      <c r="DH20" s="33"/>
      <c r="DI20" s="33"/>
      <c r="DJ20" s="33"/>
      <c r="DK20" s="33"/>
      <c r="DL20" s="33"/>
      <c r="DM20" s="33">
        <v>0.2</v>
      </c>
      <c r="DN20" s="33"/>
      <c r="DO20" s="33"/>
      <c r="DP20" s="33"/>
      <c r="DQ20" s="33"/>
      <c r="DR20" s="33">
        <f t="shared" si="37"/>
        <v>1091.3000000000002</v>
      </c>
      <c r="DS20" s="33">
        <f t="shared" si="48"/>
        <v>101.5</v>
      </c>
      <c r="DT20" s="33">
        <f t="shared" si="49"/>
        <v>799.4000000000001</v>
      </c>
      <c r="DU20" s="33">
        <f>G20++AR20-CC20</f>
        <v>0</v>
      </c>
      <c r="DV20" s="33">
        <f t="shared" si="50"/>
        <v>190.4</v>
      </c>
      <c r="DW20" s="33">
        <f t="shared" si="25"/>
        <v>195.20000000000002</v>
      </c>
      <c r="DX20" s="33">
        <f t="shared" si="51"/>
        <v>195.20000000000002</v>
      </c>
      <c r="DY20" s="33">
        <f t="shared" si="26"/>
        <v>0</v>
      </c>
      <c r="DZ20" s="33">
        <f t="shared" si="27"/>
        <v>85.74</v>
      </c>
      <c r="EA20" s="33">
        <f t="shared" si="52"/>
        <v>85.72</v>
      </c>
      <c r="EB20" s="33">
        <f t="shared" si="38"/>
        <v>0</v>
      </c>
      <c r="EC20" s="33">
        <f t="shared" si="53"/>
        <v>0.02</v>
      </c>
      <c r="ED20" s="33">
        <f t="shared" si="54"/>
        <v>0</v>
      </c>
      <c r="EE20" s="33">
        <f t="shared" si="55"/>
        <v>0</v>
      </c>
      <c r="EF20" s="33">
        <f t="shared" si="56"/>
        <v>0</v>
      </c>
      <c r="EG20" s="33">
        <f t="shared" si="56"/>
        <v>0</v>
      </c>
      <c r="EH20" s="33">
        <f t="shared" si="29"/>
        <v>0</v>
      </c>
      <c r="EI20" s="33">
        <f>T20+BE20-CV20</f>
        <v>27.96</v>
      </c>
      <c r="EJ20" s="33">
        <v>0</v>
      </c>
      <c r="EK20" s="33">
        <f t="shared" si="57"/>
        <v>22.939999999999998</v>
      </c>
      <c r="EL20" s="33">
        <f t="shared" si="57"/>
        <v>0</v>
      </c>
      <c r="EM20" s="33">
        <f t="shared" si="58"/>
        <v>0</v>
      </c>
      <c r="EN20" s="33">
        <f t="shared" si="59"/>
        <v>0</v>
      </c>
      <c r="EO20" s="33">
        <f t="shared" si="60"/>
        <v>5.3999999999999995</v>
      </c>
      <c r="EP20" s="33">
        <f t="shared" si="61"/>
        <v>0</v>
      </c>
      <c r="EQ20" s="33"/>
      <c r="ER20" s="33">
        <f aca="true" t="shared" si="67" ref="ER20:ER25">AC20+BS20-DL20</f>
        <v>0</v>
      </c>
      <c r="ES20" s="33">
        <f t="shared" si="62"/>
        <v>2</v>
      </c>
      <c r="ET20" s="33">
        <v>0</v>
      </c>
      <c r="EU20" s="33">
        <v>0</v>
      </c>
      <c r="EV20" s="33">
        <f t="shared" si="34"/>
        <v>0</v>
      </c>
      <c r="EW20" s="33">
        <f t="shared" si="40"/>
        <v>0</v>
      </c>
      <c r="EX20" s="33">
        <f t="shared" si="35"/>
        <v>0</v>
      </c>
      <c r="EY20" s="33"/>
      <c r="EZ20" s="33">
        <f t="shared" si="36"/>
        <v>0</v>
      </c>
      <c r="FA20" s="33">
        <f t="shared" si="63"/>
        <v>0</v>
      </c>
      <c r="FB20" s="33">
        <f t="shared" si="64"/>
        <v>0</v>
      </c>
      <c r="FC20" s="33">
        <f t="shared" si="64"/>
        <v>0</v>
      </c>
    </row>
    <row r="21" spans="1:159" ht="15">
      <c r="A21" s="12" t="s">
        <v>46</v>
      </c>
      <c r="B21" s="29"/>
      <c r="C21" s="29">
        <f t="shared" si="17"/>
        <v>0</v>
      </c>
      <c r="D21" s="29"/>
      <c r="E21" s="29"/>
      <c r="F21" s="29"/>
      <c r="G21" s="29"/>
      <c r="H21" s="29">
        <f>I21</f>
        <v>0</v>
      </c>
      <c r="I21" s="29"/>
      <c r="J21" s="29"/>
      <c r="K21" s="29">
        <f t="shared" si="46"/>
        <v>0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>
        <f t="shared" si="20"/>
        <v>0</v>
      </c>
      <c r="AO21" s="29"/>
      <c r="AP21" s="29"/>
      <c r="AQ21" s="29"/>
      <c r="AR21" s="29"/>
      <c r="AS21" s="29">
        <f t="shared" si="65"/>
        <v>0</v>
      </c>
      <c r="AT21" s="29"/>
      <c r="AU21" s="29"/>
      <c r="AV21" s="29">
        <f t="shared" si="47"/>
        <v>0</v>
      </c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>
        <f t="shared" si="23"/>
        <v>0</v>
      </c>
      <c r="CA21" s="29"/>
      <c r="CB21" s="29"/>
      <c r="CC21" s="29"/>
      <c r="CD21" s="29"/>
      <c r="CE21" s="29"/>
      <c r="CF21" s="29"/>
      <c r="CG21" s="29">
        <f t="shared" si="39"/>
        <v>0</v>
      </c>
      <c r="CH21" s="29"/>
      <c r="CI21" s="29"/>
      <c r="CJ21" s="29">
        <f t="shared" si="66"/>
        <v>0</v>
      </c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>
        <f t="shared" si="37"/>
        <v>0</v>
      </c>
      <c r="DS21" s="33">
        <f t="shared" si="48"/>
        <v>0</v>
      </c>
      <c r="DT21" s="33">
        <f t="shared" si="49"/>
        <v>0</v>
      </c>
      <c r="DU21" s="33">
        <f>G21++AR21-CC21</f>
        <v>0</v>
      </c>
      <c r="DV21" s="33">
        <f t="shared" si="50"/>
        <v>0</v>
      </c>
      <c r="DW21" s="33">
        <f t="shared" si="25"/>
        <v>0</v>
      </c>
      <c r="DX21" s="33">
        <f t="shared" si="51"/>
        <v>0</v>
      </c>
      <c r="DY21" s="33">
        <f t="shared" si="26"/>
        <v>0</v>
      </c>
      <c r="DZ21" s="33">
        <f t="shared" si="27"/>
        <v>0</v>
      </c>
      <c r="EA21" s="33">
        <f t="shared" si="52"/>
        <v>0</v>
      </c>
      <c r="EB21" s="33">
        <f t="shared" si="38"/>
        <v>0</v>
      </c>
      <c r="EC21" s="33">
        <f t="shared" si="53"/>
        <v>0</v>
      </c>
      <c r="ED21" s="33">
        <f t="shared" si="54"/>
        <v>0</v>
      </c>
      <c r="EE21" s="33">
        <f t="shared" si="55"/>
        <v>0</v>
      </c>
      <c r="EF21" s="33">
        <f t="shared" si="56"/>
        <v>0</v>
      </c>
      <c r="EG21" s="33">
        <f t="shared" si="56"/>
        <v>0</v>
      </c>
      <c r="EH21" s="33">
        <f t="shared" si="29"/>
        <v>0</v>
      </c>
      <c r="EI21" s="33">
        <f>T21+BE21-DA21</f>
        <v>0</v>
      </c>
      <c r="EJ21" s="33">
        <v>0</v>
      </c>
      <c r="EK21" s="33">
        <f t="shared" si="57"/>
        <v>0</v>
      </c>
      <c r="EL21" s="33">
        <f t="shared" si="57"/>
        <v>0</v>
      </c>
      <c r="EM21" s="33">
        <f t="shared" si="58"/>
        <v>0</v>
      </c>
      <c r="EN21" s="33">
        <f t="shared" si="59"/>
        <v>0</v>
      </c>
      <c r="EO21" s="33">
        <f t="shared" si="60"/>
        <v>0</v>
      </c>
      <c r="EP21" s="33">
        <f t="shared" si="61"/>
        <v>0</v>
      </c>
      <c r="EQ21" s="33">
        <f>AB21+BR21-DK21</f>
        <v>0</v>
      </c>
      <c r="ER21" s="33">
        <f t="shared" si="67"/>
        <v>0</v>
      </c>
      <c r="ES21" s="33">
        <f t="shared" si="62"/>
        <v>0</v>
      </c>
      <c r="ET21" s="33">
        <v>0</v>
      </c>
      <c r="EU21" s="33">
        <v>0</v>
      </c>
      <c r="EV21" s="33">
        <f t="shared" si="34"/>
        <v>0</v>
      </c>
      <c r="EW21" s="33">
        <f t="shared" si="40"/>
        <v>0</v>
      </c>
      <c r="EX21" s="33">
        <f t="shared" si="35"/>
        <v>0</v>
      </c>
      <c r="EY21" s="33">
        <f>AJ21+BN21-DH21</f>
        <v>0</v>
      </c>
      <c r="EZ21" s="33">
        <f t="shared" si="36"/>
        <v>0</v>
      </c>
      <c r="FA21" s="33">
        <f t="shared" si="63"/>
        <v>0</v>
      </c>
      <c r="FB21" s="33">
        <f t="shared" si="64"/>
        <v>0</v>
      </c>
      <c r="FC21" s="33">
        <f t="shared" si="64"/>
        <v>0</v>
      </c>
    </row>
    <row r="22" spans="1:159" ht="15">
      <c r="A22" s="12" t="s">
        <v>124</v>
      </c>
      <c r="B22" s="29">
        <v>217</v>
      </c>
      <c r="C22" s="29">
        <f t="shared" si="17"/>
        <v>149.15</v>
      </c>
      <c r="D22" s="29">
        <v>149.15</v>
      </c>
      <c r="E22" s="29"/>
      <c r="F22" s="29"/>
      <c r="G22" s="29"/>
      <c r="H22" s="29">
        <f aca="true" t="shared" si="68" ref="H22:H27">I22</f>
        <v>924.2</v>
      </c>
      <c r="I22" s="29">
        <v>924.2</v>
      </c>
      <c r="J22" s="29"/>
      <c r="K22" s="29">
        <f t="shared" si="46"/>
        <v>4.036</v>
      </c>
      <c r="L22" s="29"/>
      <c r="M22" s="29">
        <v>0.04</v>
      </c>
      <c r="N22" s="29">
        <v>3.996</v>
      </c>
      <c r="O22" s="29"/>
      <c r="P22" s="29"/>
      <c r="Q22" s="29">
        <v>0.045</v>
      </c>
      <c r="R22" s="29"/>
      <c r="S22" s="29"/>
      <c r="T22" s="29"/>
      <c r="U22" s="29"/>
      <c r="V22" s="29">
        <v>0.476</v>
      </c>
      <c r="W22" s="29"/>
      <c r="X22" s="29"/>
      <c r="Y22" s="29"/>
      <c r="Z22" s="29"/>
      <c r="AA22" s="29"/>
      <c r="AB22" s="29"/>
      <c r="AC22" s="29"/>
      <c r="AD22" s="29"/>
      <c r="AE22" s="29">
        <v>2.028</v>
      </c>
      <c r="AF22" s="29"/>
      <c r="AG22" s="29"/>
      <c r="AH22" s="29"/>
      <c r="AI22" s="29"/>
      <c r="AJ22" s="29"/>
      <c r="AK22" s="29"/>
      <c r="AL22" s="29"/>
      <c r="AM22" s="29"/>
      <c r="AN22" s="29">
        <f t="shared" si="20"/>
        <v>0</v>
      </c>
      <c r="AO22" s="29"/>
      <c r="AP22" s="29"/>
      <c r="AQ22" s="29"/>
      <c r="AR22" s="29"/>
      <c r="AS22" s="29">
        <f t="shared" si="65"/>
        <v>0</v>
      </c>
      <c r="AT22" s="29"/>
      <c r="AU22" s="29"/>
      <c r="AV22" s="29">
        <f t="shared" si="47"/>
        <v>60</v>
      </c>
      <c r="AW22" s="29"/>
      <c r="AX22" s="29"/>
      <c r="AY22" s="29"/>
      <c r="AZ22" s="29"/>
      <c r="BA22" s="29">
        <v>60</v>
      </c>
      <c r="BB22" s="29"/>
      <c r="BC22" s="29"/>
      <c r="BD22" s="29"/>
      <c r="BE22" s="29"/>
      <c r="BF22" s="29"/>
      <c r="BG22" s="29"/>
      <c r="BH22" s="29"/>
      <c r="BI22" s="29"/>
      <c r="BJ22" s="29">
        <v>0.687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>
        <f t="shared" si="23"/>
        <v>7</v>
      </c>
      <c r="CA22" s="29"/>
      <c r="CB22" s="29">
        <v>7</v>
      </c>
      <c r="CC22" s="29"/>
      <c r="CD22" s="29"/>
      <c r="CE22" s="29"/>
      <c r="CF22" s="29"/>
      <c r="CG22" s="29">
        <f t="shared" si="39"/>
        <v>420</v>
      </c>
      <c r="CH22" s="29">
        <v>420</v>
      </c>
      <c r="CI22" s="29"/>
      <c r="CJ22" s="29">
        <f t="shared" si="66"/>
        <v>43.796</v>
      </c>
      <c r="CK22" s="29"/>
      <c r="CL22" s="29">
        <v>43.756</v>
      </c>
      <c r="CM22" s="29"/>
      <c r="CN22" s="29"/>
      <c r="CO22" s="29"/>
      <c r="CP22" s="29">
        <v>0.04</v>
      </c>
      <c r="CQ22" s="29"/>
      <c r="CR22" s="29"/>
      <c r="CS22" s="29"/>
      <c r="CT22" s="29"/>
      <c r="CU22" s="29"/>
      <c r="CV22" s="29"/>
      <c r="CW22" s="29"/>
      <c r="CX22" s="29">
        <v>0.116</v>
      </c>
      <c r="CY22" s="29"/>
      <c r="CZ22" s="29"/>
      <c r="DA22" s="33"/>
      <c r="DB22" s="33"/>
      <c r="DC22" s="33"/>
      <c r="DD22" s="33">
        <v>1.45</v>
      </c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>
        <f t="shared" si="37"/>
        <v>142.15</v>
      </c>
      <c r="DS22" s="33">
        <f t="shared" si="48"/>
        <v>142.15</v>
      </c>
      <c r="DT22" s="33">
        <f t="shared" si="49"/>
        <v>0</v>
      </c>
      <c r="DU22" s="33">
        <f>G22++AR22-CC22</f>
        <v>0</v>
      </c>
      <c r="DV22" s="33">
        <f t="shared" si="50"/>
        <v>0</v>
      </c>
      <c r="DW22" s="33">
        <f t="shared" si="25"/>
        <v>504.20000000000005</v>
      </c>
      <c r="DX22" s="33">
        <f t="shared" si="51"/>
        <v>504.20000000000005</v>
      </c>
      <c r="DY22" s="33">
        <f t="shared" si="26"/>
        <v>0</v>
      </c>
      <c r="DZ22" s="33">
        <f>EA22+EB22+ED22+EE22</f>
        <v>20.285000000000004</v>
      </c>
      <c r="EA22" s="33">
        <f t="shared" si="52"/>
        <v>0</v>
      </c>
      <c r="EB22" s="33">
        <f t="shared" si="38"/>
        <v>0.045</v>
      </c>
      <c r="EC22" s="33">
        <f t="shared" si="53"/>
        <v>0</v>
      </c>
      <c r="ED22" s="33">
        <f t="shared" si="54"/>
        <v>20.240000000000002</v>
      </c>
      <c r="EE22" s="33">
        <f t="shared" si="55"/>
        <v>0</v>
      </c>
      <c r="EF22" s="33">
        <f t="shared" si="56"/>
        <v>0.045</v>
      </c>
      <c r="EG22" s="33">
        <f t="shared" si="56"/>
        <v>0</v>
      </c>
      <c r="EH22" s="33">
        <f t="shared" si="29"/>
        <v>0</v>
      </c>
      <c r="EI22" s="33">
        <f>T22+BE22-CV22-DA22</f>
        <v>0</v>
      </c>
      <c r="EJ22" s="33">
        <v>0</v>
      </c>
      <c r="EK22" s="33">
        <f t="shared" si="57"/>
        <v>0.36</v>
      </c>
      <c r="EL22" s="33">
        <f t="shared" si="57"/>
        <v>0</v>
      </c>
      <c r="EM22" s="33">
        <f t="shared" si="58"/>
        <v>0</v>
      </c>
      <c r="EN22" s="33">
        <f t="shared" si="59"/>
        <v>0</v>
      </c>
      <c r="EO22" s="33">
        <f t="shared" si="60"/>
        <v>0</v>
      </c>
      <c r="EP22" s="33">
        <f t="shared" si="61"/>
        <v>0</v>
      </c>
      <c r="EQ22" s="33"/>
      <c r="ER22" s="33">
        <f t="shared" si="67"/>
        <v>0</v>
      </c>
      <c r="ES22" s="33">
        <f t="shared" si="62"/>
        <v>1.265</v>
      </c>
      <c r="ET22" s="33">
        <v>0</v>
      </c>
      <c r="EU22" s="33">
        <v>0</v>
      </c>
      <c r="EV22" s="33">
        <f t="shared" si="34"/>
        <v>0</v>
      </c>
      <c r="EW22" s="33">
        <f t="shared" si="40"/>
        <v>0</v>
      </c>
      <c r="EX22" s="33">
        <f t="shared" si="35"/>
        <v>0</v>
      </c>
      <c r="EY22" s="33">
        <f>AJ22+BN22-DH22</f>
        <v>0</v>
      </c>
      <c r="EZ22" s="33">
        <f t="shared" si="36"/>
        <v>0</v>
      </c>
      <c r="FA22" s="33">
        <f t="shared" si="63"/>
        <v>0</v>
      </c>
      <c r="FB22" s="33">
        <f t="shared" si="64"/>
        <v>0</v>
      </c>
      <c r="FC22" s="33">
        <f t="shared" si="64"/>
        <v>0</v>
      </c>
    </row>
    <row r="23" spans="1:159" ht="15">
      <c r="A23" s="12" t="s">
        <v>48</v>
      </c>
      <c r="B23" s="29">
        <v>117.6</v>
      </c>
      <c r="C23" s="29">
        <f t="shared" si="17"/>
        <v>0</v>
      </c>
      <c r="D23" s="29"/>
      <c r="E23" s="29"/>
      <c r="F23" s="29"/>
      <c r="G23" s="29"/>
      <c r="H23" s="29">
        <f t="shared" si="68"/>
        <v>0</v>
      </c>
      <c r="I23" s="29"/>
      <c r="J23" s="29"/>
      <c r="K23" s="29">
        <f t="shared" si="46"/>
        <v>0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>
        <f t="shared" si="20"/>
        <v>0</v>
      </c>
      <c r="AO23" s="29"/>
      <c r="AP23" s="29"/>
      <c r="AQ23" s="29"/>
      <c r="AR23" s="29"/>
      <c r="AS23" s="29">
        <f t="shared" si="65"/>
        <v>0</v>
      </c>
      <c r="AT23" s="29"/>
      <c r="AU23" s="29"/>
      <c r="AV23" s="29">
        <f t="shared" si="47"/>
        <v>0</v>
      </c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>
        <f t="shared" si="23"/>
        <v>0</v>
      </c>
      <c r="CA23" s="29"/>
      <c r="CB23" s="29"/>
      <c r="CC23" s="29"/>
      <c r="CD23" s="29"/>
      <c r="CE23" s="29"/>
      <c r="CF23" s="29"/>
      <c r="CG23" s="29">
        <f t="shared" si="39"/>
        <v>0</v>
      </c>
      <c r="CH23" s="29"/>
      <c r="CI23" s="29"/>
      <c r="CJ23" s="29">
        <f t="shared" si="66"/>
        <v>0</v>
      </c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>
        <f t="shared" si="37"/>
        <v>0</v>
      </c>
      <c r="DS23" s="33">
        <f t="shared" si="48"/>
        <v>0</v>
      </c>
      <c r="DT23" s="33">
        <f t="shared" si="49"/>
        <v>0</v>
      </c>
      <c r="DU23" s="33"/>
      <c r="DV23" s="33">
        <f t="shared" si="50"/>
        <v>0</v>
      </c>
      <c r="DW23" s="33">
        <f t="shared" si="25"/>
        <v>0</v>
      </c>
      <c r="DX23" s="33">
        <f t="shared" si="51"/>
        <v>0</v>
      </c>
      <c r="DY23" s="33">
        <f t="shared" si="26"/>
        <v>0</v>
      </c>
      <c r="DZ23" s="33">
        <f>EA23+EB23+ED23+EE23</f>
        <v>0</v>
      </c>
      <c r="EA23" s="33">
        <f t="shared" si="52"/>
        <v>0</v>
      </c>
      <c r="EB23" s="33">
        <f t="shared" si="38"/>
        <v>0</v>
      </c>
      <c r="EC23" s="33">
        <f t="shared" si="53"/>
        <v>0</v>
      </c>
      <c r="ED23" s="33">
        <f t="shared" si="54"/>
        <v>0</v>
      </c>
      <c r="EE23" s="33">
        <f t="shared" si="55"/>
        <v>0</v>
      </c>
      <c r="EF23" s="33">
        <f t="shared" si="56"/>
        <v>0</v>
      </c>
      <c r="EG23" s="33">
        <f t="shared" si="56"/>
        <v>0</v>
      </c>
      <c r="EH23" s="33">
        <f t="shared" si="29"/>
        <v>0</v>
      </c>
      <c r="EI23" s="33">
        <f>T23+BE23-DA23</f>
        <v>0</v>
      </c>
      <c r="EJ23" s="33">
        <v>0</v>
      </c>
      <c r="EK23" s="33">
        <f t="shared" si="57"/>
        <v>0</v>
      </c>
      <c r="EL23" s="33">
        <f t="shared" si="57"/>
        <v>0</v>
      </c>
      <c r="EM23" s="33">
        <f t="shared" si="58"/>
        <v>0</v>
      </c>
      <c r="EN23" s="33">
        <f t="shared" si="59"/>
        <v>0</v>
      </c>
      <c r="EO23" s="33">
        <f t="shared" si="60"/>
        <v>0</v>
      </c>
      <c r="EP23" s="33">
        <f t="shared" si="61"/>
        <v>0</v>
      </c>
      <c r="EQ23" s="33">
        <f>AB23+BR23-DK23</f>
        <v>0</v>
      </c>
      <c r="ER23" s="33">
        <f t="shared" si="67"/>
        <v>0</v>
      </c>
      <c r="ES23" s="33">
        <f t="shared" si="62"/>
        <v>0</v>
      </c>
      <c r="ET23" s="33">
        <v>0</v>
      </c>
      <c r="EU23" s="33">
        <v>0</v>
      </c>
      <c r="EV23" s="33">
        <f t="shared" si="34"/>
        <v>0</v>
      </c>
      <c r="EW23" s="33">
        <f t="shared" si="40"/>
        <v>0</v>
      </c>
      <c r="EX23" s="33">
        <f t="shared" si="35"/>
        <v>0</v>
      </c>
      <c r="EY23" s="33">
        <f>AJ23+BN23-DH23</f>
        <v>0</v>
      </c>
      <c r="EZ23" s="33">
        <f t="shared" si="36"/>
        <v>0</v>
      </c>
      <c r="FA23" s="33">
        <f t="shared" si="63"/>
        <v>0</v>
      </c>
      <c r="FB23" s="33">
        <f t="shared" si="64"/>
        <v>0</v>
      </c>
      <c r="FC23" s="33">
        <f t="shared" si="64"/>
        <v>0</v>
      </c>
    </row>
    <row r="24" spans="1:159" ht="15">
      <c r="A24" s="12" t="s">
        <v>49</v>
      </c>
      <c r="B24" s="29"/>
      <c r="C24" s="29">
        <f t="shared" si="17"/>
        <v>0</v>
      </c>
      <c r="D24" s="29"/>
      <c r="E24" s="29"/>
      <c r="F24" s="29"/>
      <c r="G24" s="29"/>
      <c r="H24" s="29">
        <f t="shared" si="68"/>
        <v>0</v>
      </c>
      <c r="I24" s="29"/>
      <c r="J24" s="29"/>
      <c r="K24" s="29">
        <f t="shared" si="46"/>
        <v>0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>
        <f t="shared" si="20"/>
        <v>0</v>
      </c>
      <c r="AO24" s="29"/>
      <c r="AP24" s="29"/>
      <c r="AQ24" s="29"/>
      <c r="AR24" s="29"/>
      <c r="AS24" s="29">
        <f t="shared" si="65"/>
        <v>0</v>
      </c>
      <c r="AT24" s="29"/>
      <c r="AU24" s="29"/>
      <c r="AV24" s="29">
        <f t="shared" si="47"/>
        <v>0</v>
      </c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>
        <f t="shared" si="23"/>
        <v>0</v>
      </c>
      <c r="CA24" s="29"/>
      <c r="CB24" s="29"/>
      <c r="CC24" s="29"/>
      <c r="CD24" s="29"/>
      <c r="CE24" s="29"/>
      <c r="CF24" s="29"/>
      <c r="CG24" s="29">
        <f t="shared" si="39"/>
        <v>0</v>
      </c>
      <c r="CH24" s="29"/>
      <c r="CI24" s="29"/>
      <c r="CJ24" s="29">
        <f t="shared" si="66"/>
        <v>0</v>
      </c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>
        <f t="shared" si="37"/>
        <v>0</v>
      </c>
      <c r="DS24" s="33">
        <f t="shared" si="48"/>
        <v>0</v>
      </c>
      <c r="DT24" s="33">
        <f t="shared" si="49"/>
        <v>0</v>
      </c>
      <c r="DU24" s="33">
        <f>G24+AR24-CC23</f>
        <v>0</v>
      </c>
      <c r="DV24" s="33">
        <f t="shared" si="50"/>
        <v>0</v>
      </c>
      <c r="DW24" s="33">
        <f t="shared" si="25"/>
        <v>0</v>
      </c>
      <c r="DX24" s="33">
        <f t="shared" si="51"/>
        <v>0</v>
      </c>
      <c r="DY24" s="33">
        <f t="shared" si="26"/>
        <v>0</v>
      </c>
      <c r="DZ24" s="33">
        <f>EA24+EB24+ED24+EE24</f>
        <v>0</v>
      </c>
      <c r="EA24" s="33">
        <f t="shared" si="52"/>
        <v>0</v>
      </c>
      <c r="EB24" s="33">
        <f t="shared" si="38"/>
        <v>0</v>
      </c>
      <c r="EC24" s="33">
        <f t="shared" si="53"/>
        <v>0</v>
      </c>
      <c r="ED24" s="33">
        <f t="shared" si="54"/>
        <v>0</v>
      </c>
      <c r="EE24" s="33">
        <f t="shared" si="55"/>
        <v>0</v>
      </c>
      <c r="EF24" s="33">
        <f t="shared" si="56"/>
        <v>0</v>
      </c>
      <c r="EG24" s="33">
        <f t="shared" si="56"/>
        <v>0</v>
      </c>
      <c r="EH24" s="33">
        <f t="shared" si="29"/>
        <v>0</v>
      </c>
      <c r="EI24" s="33">
        <f>T24+BE24-DA24</f>
        <v>0</v>
      </c>
      <c r="EJ24" s="33">
        <v>0</v>
      </c>
      <c r="EK24" s="33">
        <f t="shared" si="57"/>
        <v>0</v>
      </c>
      <c r="EL24" s="33">
        <f t="shared" si="57"/>
        <v>0</v>
      </c>
      <c r="EM24" s="33">
        <f t="shared" si="58"/>
        <v>0</v>
      </c>
      <c r="EN24" s="33">
        <f t="shared" si="59"/>
        <v>0</v>
      </c>
      <c r="EO24" s="33">
        <f t="shared" si="60"/>
        <v>0</v>
      </c>
      <c r="EP24" s="33">
        <f t="shared" si="61"/>
        <v>0</v>
      </c>
      <c r="EQ24" s="33">
        <f>AB24+BR24-DK24</f>
        <v>0</v>
      </c>
      <c r="ER24" s="33">
        <f t="shared" si="67"/>
        <v>0</v>
      </c>
      <c r="ES24" s="33">
        <f t="shared" si="62"/>
        <v>0</v>
      </c>
      <c r="ET24" s="33">
        <v>0</v>
      </c>
      <c r="EU24" s="33">
        <v>0</v>
      </c>
      <c r="EV24" s="33">
        <f t="shared" si="34"/>
        <v>0</v>
      </c>
      <c r="EW24" s="33">
        <f t="shared" si="40"/>
        <v>0</v>
      </c>
      <c r="EX24" s="33">
        <f t="shared" si="35"/>
        <v>0</v>
      </c>
      <c r="EY24" s="33">
        <f>AJ24+BN24-DH24</f>
        <v>0</v>
      </c>
      <c r="EZ24" s="33">
        <f t="shared" si="36"/>
        <v>0</v>
      </c>
      <c r="FA24" s="33">
        <f t="shared" si="63"/>
        <v>0</v>
      </c>
      <c r="FB24" s="33">
        <f t="shared" si="64"/>
        <v>0</v>
      </c>
      <c r="FC24" s="33">
        <f t="shared" si="64"/>
        <v>0</v>
      </c>
    </row>
    <row r="25" spans="1:159" ht="15">
      <c r="A25" s="12" t="s">
        <v>130</v>
      </c>
      <c r="B25" s="29">
        <v>58.6</v>
      </c>
      <c r="C25" s="29">
        <f t="shared" si="17"/>
        <v>0</v>
      </c>
      <c r="D25" s="29"/>
      <c r="E25" s="29"/>
      <c r="F25" s="29"/>
      <c r="G25" s="29"/>
      <c r="H25" s="29">
        <f t="shared" si="68"/>
        <v>0</v>
      </c>
      <c r="I25" s="29"/>
      <c r="J25" s="29"/>
      <c r="K25" s="29">
        <f t="shared" si="46"/>
        <v>0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>
        <f t="shared" si="20"/>
        <v>0</v>
      </c>
      <c r="AO25" s="29"/>
      <c r="AP25" s="29"/>
      <c r="AQ25" s="29"/>
      <c r="AR25" s="29"/>
      <c r="AS25" s="29">
        <f t="shared" si="65"/>
        <v>0</v>
      </c>
      <c r="AT25" s="29"/>
      <c r="AU25" s="29"/>
      <c r="AV25" s="29">
        <f t="shared" si="47"/>
        <v>0</v>
      </c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>
        <f t="shared" si="23"/>
        <v>0</v>
      </c>
      <c r="CA25" s="29"/>
      <c r="CB25" s="29"/>
      <c r="CC25" s="29"/>
      <c r="CD25" s="29"/>
      <c r="CE25" s="29"/>
      <c r="CF25" s="29"/>
      <c r="CG25" s="29">
        <f t="shared" si="39"/>
        <v>0</v>
      </c>
      <c r="CH25" s="29"/>
      <c r="CI25" s="29"/>
      <c r="CJ25" s="29">
        <f t="shared" si="66"/>
        <v>0</v>
      </c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>
        <f t="shared" si="37"/>
        <v>0</v>
      </c>
      <c r="DS25" s="33">
        <f t="shared" si="48"/>
        <v>0</v>
      </c>
      <c r="DT25" s="33">
        <f t="shared" si="49"/>
        <v>0</v>
      </c>
      <c r="DU25" s="33">
        <f>G25+AR25-CC24</f>
        <v>0</v>
      </c>
      <c r="DV25" s="33">
        <f t="shared" si="50"/>
        <v>0</v>
      </c>
      <c r="DW25" s="33">
        <f t="shared" si="25"/>
        <v>0</v>
      </c>
      <c r="DX25" s="33">
        <f t="shared" si="51"/>
        <v>0</v>
      </c>
      <c r="DY25" s="33">
        <f t="shared" si="26"/>
        <v>0</v>
      </c>
      <c r="DZ25" s="33">
        <f>EA25+EB25+ED25+EE25</f>
        <v>0</v>
      </c>
      <c r="EA25" s="33">
        <f t="shared" si="52"/>
        <v>0</v>
      </c>
      <c r="EB25" s="33">
        <f t="shared" si="38"/>
        <v>0</v>
      </c>
      <c r="EC25" s="33">
        <f t="shared" si="53"/>
        <v>0</v>
      </c>
      <c r="ED25" s="33">
        <f t="shared" si="54"/>
        <v>0</v>
      </c>
      <c r="EE25" s="33">
        <f t="shared" si="55"/>
        <v>0</v>
      </c>
      <c r="EF25" s="33">
        <f t="shared" si="56"/>
        <v>0</v>
      </c>
      <c r="EG25" s="33">
        <f t="shared" si="56"/>
        <v>0</v>
      </c>
      <c r="EH25" s="33">
        <f t="shared" si="29"/>
        <v>0</v>
      </c>
      <c r="EI25" s="33">
        <f>T25+BE25-DA25</f>
        <v>0</v>
      </c>
      <c r="EJ25" s="33">
        <v>0</v>
      </c>
      <c r="EK25" s="33">
        <f t="shared" si="57"/>
        <v>0</v>
      </c>
      <c r="EL25" s="33">
        <f t="shared" si="57"/>
        <v>0</v>
      </c>
      <c r="EM25" s="33">
        <f t="shared" si="58"/>
        <v>0</v>
      </c>
      <c r="EN25" s="33">
        <f t="shared" si="59"/>
        <v>0</v>
      </c>
      <c r="EO25" s="33">
        <f t="shared" si="60"/>
        <v>0</v>
      </c>
      <c r="EP25" s="33">
        <f t="shared" si="61"/>
        <v>0</v>
      </c>
      <c r="EQ25" s="33">
        <f>AB25+BR25-DK25</f>
        <v>0</v>
      </c>
      <c r="ER25" s="33">
        <f t="shared" si="67"/>
        <v>0</v>
      </c>
      <c r="ES25" s="33">
        <f t="shared" si="62"/>
        <v>0</v>
      </c>
      <c r="ET25" s="33">
        <v>0</v>
      </c>
      <c r="EU25" s="33">
        <v>0</v>
      </c>
      <c r="EV25" s="33">
        <f t="shared" si="34"/>
        <v>0</v>
      </c>
      <c r="EW25" s="33">
        <f t="shared" si="40"/>
        <v>0</v>
      </c>
      <c r="EX25" s="33">
        <f t="shared" si="35"/>
        <v>0</v>
      </c>
      <c r="EY25" s="33">
        <f>AJ25+BN25-DH25</f>
        <v>0</v>
      </c>
      <c r="EZ25" s="33">
        <f t="shared" si="36"/>
        <v>0</v>
      </c>
      <c r="FA25" s="33">
        <f t="shared" si="63"/>
        <v>0</v>
      </c>
      <c r="FB25" s="33">
        <f t="shared" si="64"/>
        <v>0</v>
      </c>
      <c r="FC25" s="33">
        <f t="shared" si="64"/>
        <v>0</v>
      </c>
    </row>
    <row r="26" spans="1:159" ht="15">
      <c r="A26" s="12" t="s">
        <v>125</v>
      </c>
      <c r="B26" s="29">
        <f>B25+B24+B23+B22+B21+B20+B19</f>
        <v>891.5999999999999</v>
      </c>
      <c r="C26" s="29">
        <f>C24+C23+C22+C21+C20+C19</f>
        <v>1358.0500000000002</v>
      </c>
      <c r="D26" s="29">
        <f>D25+D24+D23+D22+D21+D20+D19</f>
        <v>253.95</v>
      </c>
      <c r="E26" s="29">
        <f>E25+E24+E23+E22+E21+E20+E19</f>
        <v>886.2</v>
      </c>
      <c r="F26" s="29">
        <f>F25+F24+F23+F22+F21+F20+F19</f>
        <v>217.9</v>
      </c>
      <c r="G26" s="29">
        <f>G25+G24+G23+G22+G21+G20+G19</f>
        <v>0</v>
      </c>
      <c r="H26" s="29">
        <f t="shared" si="68"/>
        <v>1587.4</v>
      </c>
      <c r="I26" s="29">
        <f>I25+I24+I23+I22+I21+I20+I19</f>
        <v>1587.4</v>
      </c>
      <c r="J26" s="29"/>
      <c r="K26" s="29">
        <f>K25+K24+K23+K22+K21+K20+K19</f>
        <v>363.046</v>
      </c>
      <c r="L26" s="29">
        <f aca="true" t="shared" si="69" ref="L26:AM26">L25+L24+L23+L22+L21+L20+L19</f>
        <v>0</v>
      </c>
      <c r="M26" s="29">
        <f t="shared" si="69"/>
        <v>0.06</v>
      </c>
      <c r="N26" s="29">
        <f t="shared" si="69"/>
        <v>3.996</v>
      </c>
      <c r="O26" s="29">
        <f t="shared" si="69"/>
        <v>0</v>
      </c>
      <c r="P26" s="29">
        <f t="shared" si="69"/>
        <v>358.99</v>
      </c>
      <c r="Q26" s="29">
        <f t="shared" si="69"/>
        <v>0.045</v>
      </c>
      <c r="R26" s="29">
        <f t="shared" si="69"/>
        <v>0</v>
      </c>
      <c r="S26" s="29"/>
      <c r="T26" s="29">
        <f t="shared" si="69"/>
        <v>39.68</v>
      </c>
      <c r="U26" s="29">
        <f t="shared" si="69"/>
        <v>0</v>
      </c>
      <c r="V26" s="29">
        <f t="shared" si="69"/>
        <v>12.995999999999999</v>
      </c>
      <c r="W26" s="29">
        <f t="shared" si="69"/>
        <v>0</v>
      </c>
      <c r="X26" s="29">
        <f t="shared" si="69"/>
        <v>0</v>
      </c>
      <c r="Y26" s="29">
        <f t="shared" si="69"/>
        <v>1.4</v>
      </c>
      <c r="Z26" s="29">
        <f t="shared" si="69"/>
        <v>0.12</v>
      </c>
      <c r="AA26" s="29">
        <f t="shared" si="69"/>
        <v>6</v>
      </c>
      <c r="AB26" s="29">
        <f t="shared" si="69"/>
        <v>0</v>
      </c>
      <c r="AC26" s="29">
        <f t="shared" si="69"/>
        <v>0</v>
      </c>
      <c r="AD26" s="29">
        <f t="shared" si="69"/>
        <v>0</v>
      </c>
      <c r="AE26" s="29">
        <f t="shared" si="69"/>
        <v>4.2780000000000005</v>
      </c>
      <c r="AF26" s="29">
        <f t="shared" si="69"/>
        <v>0</v>
      </c>
      <c r="AG26" s="29">
        <f t="shared" si="69"/>
        <v>0</v>
      </c>
      <c r="AH26" s="29">
        <f t="shared" si="69"/>
        <v>0</v>
      </c>
      <c r="AI26" s="29">
        <f t="shared" si="69"/>
        <v>0</v>
      </c>
      <c r="AJ26" s="29">
        <f t="shared" si="69"/>
        <v>0</v>
      </c>
      <c r="AK26" s="29">
        <f t="shared" si="69"/>
        <v>0</v>
      </c>
      <c r="AL26" s="29">
        <f t="shared" si="69"/>
        <v>0</v>
      </c>
      <c r="AM26" s="29">
        <f t="shared" si="69"/>
        <v>0</v>
      </c>
      <c r="AN26" s="29">
        <f t="shared" si="20"/>
        <v>0</v>
      </c>
      <c r="AO26" s="29">
        <f>AO25+AO24+AO23+AO22+AO21+AO20+AO19</f>
        <v>0</v>
      </c>
      <c r="AP26" s="29">
        <f>AP25+AP24+AP23+AP22+AP21+AP20+AP19</f>
        <v>0</v>
      </c>
      <c r="AQ26" s="29">
        <f>AQ25+AQ24+AQ23+AQ22+AQ21+AQ20+AQ19</f>
        <v>0</v>
      </c>
      <c r="AR26" s="29">
        <f>AR25+AR24+AR23+AR22+AR21+AR20+AR19</f>
        <v>0</v>
      </c>
      <c r="AS26" s="29">
        <f>AS24+AS23+AS22+AS21+AS20+AS19</f>
        <v>0</v>
      </c>
      <c r="AT26" s="29">
        <f>AT24+AT23+AT22+AT21+AT20+AT19</f>
        <v>0</v>
      </c>
      <c r="AU26" s="29">
        <f>AU25+AU24+AU23+AU22+AU21+AU20+AU19</f>
        <v>0</v>
      </c>
      <c r="AV26" s="29">
        <f>AV25+AV24+AV23+AV22+AV21+AV20+AV19</f>
        <v>60</v>
      </c>
      <c r="AW26" s="29">
        <f aca="true" t="shared" si="70" ref="AW26:BY26">AW25+AW24+AW23+AW22+AW21+AW20+AW19</f>
        <v>0</v>
      </c>
      <c r="AX26" s="29">
        <f t="shared" si="70"/>
        <v>0</v>
      </c>
      <c r="AY26" s="29">
        <f t="shared" si="70"/>
        <v>0</v>
      </c>
      <c r="AZ26" s="29">
        <f t="shared" si="70"/>
        <v>0</v>
      </c>
      <c r="BA26" s="29">
        <f t="shared" si="70"/>
        <v>60</v>
      </c>
      <c r="BB26" s="29">
        <f t="shared" si="70"/>
        <v>0</v>
      </c>
      <c r="BC26" s="29">
        <f t="shared" si="70"/>
        <v>0</v>
      </c>
      <c r="BD26" s="29"/>
      <c r="BE26" s="29">
        <f t="shared" si="70"/>
        <v>10</v>
      </c>
      <c r="BF26" s="29">
        <f t="shared" si="70"/>
        <v>0</v>
      </c>
      <c r="BG26" s="29">
        <f t="shared" si="70"/>
        <v>20</v>
      </c>
      <c r="BH26" s="29">
        <f t="shared" si="70"/>
        <v>0</v>
      </c>
      <c r="BI26" s="29">
        <f t="shared" si="70"/>
        <v>80</v>
      </c>
      <c r="BJ26" s="29">
        <f t="shared" si="70"/>
        <v>2.737</v>
      </c>
      <c r="BK26" s="29">
        <f t="shared" si="70"/>
        <v>0</v>
      </c>
      <c r="BL26" s="29">
        <f t="shared" si="70"/>
        <v>0</v>
      </c>
      <c r="BM26" s="29">
        <f t="shared" si="70"/>
        <v>0</v>
      </c>
      <c r="BN26" s="29">
        <f t="shared" si="70"/>
        <v>0</v>
      </c>
      <c r="BO26" s="29">
        <f t="shared" si="70"/>
        <v>0</v>
      </c>
      <c r="BP26" s="29">
        <f t="shared" si="70"/>
        <v>0</v>
      </c>
      <c r="BQ26" s="29">
        <f t="shared" si="70"/>
        <v>0</v>
      </c>
      <c r="BR26" s="29">
        <f t="shared" si="70"/>
        <v>0</v>
      </c>
      <c r="BS26" s="29">
        <f t="shared" si="70"/>
        <v>0</v>
      </c>
      <c r="BT26" s="29">
        <f t="shared" si="70"/>
        <v>0</v>
      </c>
      <c r="BU26" s="29">
        <f t="shared" si="70"/>
        <v>0</v>
      </c>
      <c r="BV26" s="29">
        <f t="shared" si="70"/>
        <v>0</v>
      </c>
      <c r="BW26" s="29">
        <f t="shared" si="70"/>
        <v>0</v>
      </c>
      <c r="BX26" s="29">
        <f t="shared" si="70"/>
        <v>0</v>
      </c>
      <c r="BY26" s="29">
        <f t="shared" si="70"/>
        <v>0</v>
      </c>
      <c r="BZ26" s="29">
        <f aca="true" t="shared" si="71" ref="BZ26:CF26">BZ25+BZ24+BZ23+BZ22+BZ21+BZ20+BZ19</f>
        <v>106.39999999999999</v>
      </c>
      <c r="CA26" s="29">
        <f t="shared" si="71"/>
        <v>0</v>
      </c>
      <c r="CB26" s="29">
        <f t="shared" si="71"/>
        <v>10.3</v>
      </c>
      <c r="CC26" s="29">
        <f t="shared" si="71"/>
        <v>0</v>
      </c>
      <c r="CD26" s="29">
        <f t="shared" si="71"/>
        <v>9.3</v>
      </c>
      <c r="CE26" s="29">
        <f t="shared" si="71"/>
        <v>0</v>
      </c>
      <c r="CF26" s="29">
        <f t="shared" si="71"/>
        <v>86.8</v>
      </c>
      <c r="CG26" s="29">
        <f t="shared" si="39"/>
        <v>758.2</v>
      </c>
      <c r="CH26" s="29">
        <f>CH24+CH23+CH22+CH21+CH20+CH19</f>
        <v>758.2</v>
      </c>
      <c r="CI26" s="29"/>
      <c r="CJ26" s="29">
        <f>CJ25+CJ24+CJ23+CJ22+CJ21+CJ20+CJ19</f>
        <v>72.46600000000001</v>
      </c>
      <c r="CK26" s="29"/>
      <c r="CL26" s="29">
        <f aca="true" t="shared" si="72" ref="CL26:DQ26">CL25+CL24+CL23+CL22+CL21+CL20+CL19</f>
        <v>43.756</v>
      </c>
      <c r="CM26" s="29">
        <f t="shared" si="72"/>
        <v>0</v>
      </c>
      <c r="CN26" s="29">
        <f t="shared" si="72"/>
        <v>0</v>
      </c>
      <c r="CO26" s="29">
        <f>CO25+CO24+CO23+CO22+CO21+CO20+CO19</f>
        <v>0</v>
      </c>
      <c r="CP26" s="29">
        <f t="shared" si="72"/>
        <v>0.04</v>
      </c>
      <c r="CQ26" s="29">
        <f t="shared" si="72"/>
        <v>61.57</v>
      </c>
      <c r="CR26" s="29">
        <f t="shared" si="72"/>
        <v>0</v>
      </c>
      <c r="CS26" s="29">
        <f t="shared" si="72"/>
        <v>0</v>
      </c>
      <c r="CT26" s="29">
        <f t="shared" si="72"/>
        <v>0</v>
      </c>
      <c r="CU26" s="29"/>
      <c r="CV26" s="33">
        <f t="shared" si="72"/>
        <v>17.52</v>
      </c>
      <c r="CW26" s="33">
        <f t="shared" si="72"/>
        <v>0</v>
      </c>
      <c r="CX26" s="33">
        <f t="shared" si="72"/>
        <v>9.696</v>
      </c>
      <c r="CY26" s="33">
        <f t="shared" si="72"/>
        <v>0</v>
      </c>
      <c r="CZ26" s="33">
        <f t="shared" si="72"/>
        <v>0</v>
      </c>
      <c r="DA26" s="33">
        <f t="shared" si="72"/>
        <v>0</v>
      </c>
      <c r="DB26" s="33">
        <f t="shared" si="72"/>
        <v>80</v>
      </c>
      <c r="DC26" s="33">
        <f t="shared" si="72"/>
        <v>0</v>
      </c>
      <c r="DD26" s="33">
        <f t="shared" si="72"/>
        <v>3.75</v>
      </c>
      <c r="DE26" s="33">
        <f t="shared" si="72"/>
        <v>0</v>
      </c>
      <c r="DF26" s="33">
        <f t="shared" si="72"/>
        <v>0</v>
      </c>
      <c r="DG26" s="33">
        <f t="shared" si="72"/>
        <v>0</v>
      </c>
      <c r="DH26" s="33">
        <f t="shared" si="72"/>
        <v>0</v>
      </c>
      <c r="DI26" s="33">
        <f t="shared" si="72"/>
        <v>0.65</v>
      </c>
      <c r="DJ26" s="33">
        <f t="shared" si="72"/>
        <v>0</v>
      </c>
      <c r="DK26" s="33">
        <f t="shared" si="72"/>
        <v>0</v>
      </c>
      <c r="DL26" s="33">
        <f t="shared" si="72"/>
        <v>0</v>
      </c>
      <c r="DM26" s="33">
        <f t="shared" si="72"/>
        <v>0.30000000000000004</v>
      </c>
      <c r="DN26" s="33">
        <f t="shared" si="72"/>
        <v>0</v>
      </c>
      <c r="DO26" s="33">
        <f t="shared" si="72"/>
        <v>0</v>
      </c>
      <c r="DP26" s="33">
        <f t="shared" si="72"/>
        <v>0</v>
      </c>
      <c r="DQ26" s="33">
        <f t="shared" si="72"/>
        <v>0</v>
      </c>
      <c r="DR26" s="33">
        <f aca="true" t="shared" si="73" ref="DR26:DW26">DR25+DR24+DR23+DR22+DR21+DR20+DR19</f>
        <v>1251.6500000000003</v>
      </c>
      <c r="DS26" s="33">
        <f t="shared" si="73"/>
        <v>243.65</v>
      </c>
      <c r="DT26" s="33">
        <f t="shared" si="73"/>
        <v>799.4000000000001</v>
      </c>
      <c r="DU26" s="33">
        <f t="shared" si="73"/>
        <v>0</v>
      </c>
      <c r="DV26" s="33">
        <f t="shared" si="73"/>
        <v>208.6</v>
      </c>
      <c r="DW26" s="33">
        <f t="shared" si="73"/>
        <v>829.2</v>
      </c>
      <c r="DX26" s="33">
        <f aca="true" t="shared" si="74" ref="DX26:FC26">DX25+DX24+DX23+DX22+DX21+DX20+DX19</f>
        <v>829.2</v>
      </c>
      <c r="DY26" s="33">
        <f t="shared" si="26"/>
        <v>0</v>
      </c>
      <c r="DZ26" s="33">
        <f t="shared" si="74"/>
        <v>106.025</v>
      </c>
      <c r="EA26" s="33">
        <f t="shared" si="74"/>
        <v>297.41999999999996</v>
      </c>
      <c r="EB26" s="33">
        <f t="shared" si="38"/>
        <v>0.045</v>
      </c>
      <c r="EC26" s="33">
        <f t="shared" si="74"/>
        <v>0.02</v>
      </c>
      <c r="ED26" s="33">
        <f t="shared" si="74"/>
        <v>20.240000000000002</v>
      </c>
      <c r="EE26" s="33">
        <f t="shared" si="74"/>
        <v>0</v>
      </c>
      <c r="EF26" s="33">
        <f t="shared" si="74"/>
        <v>0.045</v>
      </c>
      <c r="EG26" s="33">
        <f t="shared" si="74"/>
        <v>0</v>
      </c>
      <c r="EH26" s="33">
        <f t="shared" si="29"/>
        <v>0</v>
      </c>
      <c r="EI26" s="33">
        <f t="shared" si="74"/>
        <v>32.16</v>
      </c>
      <c r="EJ26" s="33">
        <f t="shared" si="74"/>
        <v>0</v>
      </c>
      <c r="EK26" s="33">
        <f t="shared" si="74"/>
        <v>23.299999999999997</v>
      </c>
      <c r="EL26" s="33">
        <f t="shared" si="74"/>
        <v>0</v>
      </c>
      <c r="EM26" s="33">
        <f t="shared" si="74"/>
        <v>0</v>
      </c>
      <c r="EN26" s="33">
        <f t="shared" si="74"/>
        <v>0.7499999999999999</v>
      </c>
      <c r="EO26" s="33">
        <f t="shared" si="74"/>
        <v>5.699999999999999</v>
      </c>
      <c r="EP26" s="33">
        <f t="shared" si="74"/>
        <v>0.12</v>
      </c>
      <c r="EQ26" s="33">
        <f t="shared" si="74"/>
        <v>0</v>
      </c>
      <c r="ER26" s="33">
        <f t="shared" si="74"/>
        <v>0</v>
      </c>
      <c r="ES26" s="33">
        <f t="shared" si="74"/>
        <v>3.2649999999999997</v>
      </c>
      <c r="ET26" s="33">
        <f t="shared" si="74"/>
        <v>0</v>
      </c>
      <c r="EU26" s="33">
        <f t="shared" si="74"/>
        <v>0</v>
      </c>
      <c r="EV26" s="33">
        <f t="shared" si="34"/>
        <v>0</v>
      </c>
      <c r="EW26" s="33">
        <f t="shared" si="40"/>
        <v>0</v>
      </c>
      <c r="EX26" s="33">
        <f t="shared" si="35"/>
        <v>0</v>
      </c>
      <c r="EY26" s="33">
        <f t="shared" si="74"/>
        <v>0</v>
      </c>
      <c r="EZ26" s="33">
        <f t="shared" si="36"/>
        <v>0</v>
      </c>
      <c r="FA26" s="33">
        <f t="shared" si="74"/>
        <v>0</v>
      </c>
      <c r="FB26" s="33">
        <f t="shared" si="74"/>
        <v>0</v>
      </c>
      <c r="FC26" s="33">
        <f t="shared" si="74"/>
        <v>0</v>
      </c>
    </row>
    <row r="27" spans="1:159" ht="15">
      <c r="A27" s="12" t="s">
        <v>126</v>
      </c>
      <c r="B27" s="29">
        <f aca="true" t="shared" si="75" ref="B27:G27">B26+B18</f>
        <v>3944.8999999999996</v>
      </c>
      <c r="C27" s="29">
        <f t="shared" si="75"/>
        <v>2728.036</v>
      </c>
      <c r="D27" s="29">
        <f t="shared" si="75"/>
        <v>1198.936</v>
      </c>
      <c r="E27" s="29">
        <f t="shared" si="75"/>
        <v>886.2</v>
      </c>
      <c r="F27" s="29">
        <f t="shared" si="75"/>
        <v>244.9</v>
      </c>
      <c r="G27" s="29">
        <f t="shared" si="75"/>
        <v>0</v>
      </c>
      <c r="H27" s="29">
        <f t="shared" si="68"/>
        <v>3127.6800000000003</v>
      </c>
      <c r="I27" s="29">
        <f aca="true" t="shared" si="76" ref="I27:AM27">I26+I18</f>
        <v>3127.6800000000003</v>
      </c>
      <c r="J27" s="29"/>
      <c r="K27" s="29">
        <f t="shared" si="76"/>
        <v>1397.5620000000001</v>
      </c>
      <c r="L27" s="29">
        <f t="shared" si="76"/>
        <v>0</v>
      </c>
      <c r="M27" s="29">
        <f t="shared" si="76"/>
        <v>0.06</v>
      </c>
      <c r="N27" s="29">
        <f t="shared" si="76"/>
        <v>175.458</v>
      </c>
      <c r="O27" s="29">
        <f t="shared" si="76"/>
        <v>1.8</v>
      </c>
      <c r="P27" s="29">
        <f t="shared" si="76"/>
        <v>1225.2440000000001</v>
      </c>
      <c r="Q27" s="29">
        <f t="shared" si="76"/>
        <v>0.045</v>
      </c>
      <c r="R27" s="29">
        <f t="shared" si="76"/>
        <v>0</v>
      </c>
      <c r="S27" s="29"/>
      <c r="T27" s="29">
        <f t="shared" si="76"/>
        <v>62.36</v>
      </c>
      <c r="U27" s="29">
        <f t="shared" si="76"/>
        <v>0</v>
      </c>
      <c r="V27" s="29">
        <f t="shared" si="76"/>
        <v>70.967</v>
      </c>
      <c r="W27" s="29">
        <f t="shared" si="76"/>
        <v>0</v>
      </c>
      <c r="X27" s="29">
        <f t="shared" si="76"/>
        <v>6.359</v>
      </c>
      <c r="Y27" s="29">
        <f t="shared" si="76"/>
        <v>1.4</v>
      </c>
      <c r="Z27" s="29">
        <f t="shared" si="76"/>
        <v>2.19</v>
      </c>
      <c r="AA27" s="29">
        <f t="shared" si="76"/>
        <v>23.628</v>
      </c>
      <c r="AB27" s="29">
        <f t="shared" si="76"/>
        <v>0</v>
      </c>
      <c r="AC27" s="29">
        <f t="shared" si="76"/>
        <v>0</v>
      </c>
      <c r="AD27" s="29">
        <f t="shared" si="76"/>
        <v>0</v>
      </c>
      <c r="AE27" s="29">
        <f t="shared" si="76"/>
        <v>9.298000000000002</v>
      </c>
      <c r="AF27" s="29">
        <f t="shared" si="76"/>
        <v>0.25</v>
      </c>
      <c r="AG27" s="29">
        <f t="shared" si="76"/>
        <v>0</v>
      </c>
      <c r="AH27" s="29">
        <f t="shared" si="76"/>
        <v>0</v>
      </c>
      <c r="AI27" s="29">
        <f t="shared" si="76"/>
        <v>0</v>
      </c>
      <c r="AJ27" s="29">
        <f t="shared" si="76"/>
        <v>1.7</v>
      </c>
      <c r="AK27" s="29">
        <f t="shared" si="76"/>
        <v>1.128</v>
      </c>
      <c r="AL27" s="29">
        <f t="shared" si="76"/>
        <v>0</v>
      </c>
      <c r="AM27" s="29">
        <f t="shared" si="76"/>
        <v>2.0540000000000003</v>
      </c>
      <c r="AN27" s="29">
        <f t="shared" si="20"/>
        <v>266.5</v>
      </c>
      <c r="AO27" s="29">
        <f aca="true" t="shared" si="77" ref="AO27:BO27">AO26+AO18</f>
        <v>41.1</v>
      </c>
      <c r="AP27" s="29">
        <f t="shared" si="77"/>
        <v>225.4</v>
      </c>
      <c r="AQ27" s="29">
        <f t="shared" si="77"/>
        <v>0</v>
      </c>
      <c r="AR27" s="29">
        <f t="shared" si="77"/>
        <v>0</v>
      </c>
      <c r="AS27" s="29">
        <f t="shared" si="77"/>
        <v>4300.5</v>
      </c>
      <c r="AT27" s="29">
        <f t="shared" si="77"/>
        <v>4300.5</v>
      </c>
      <c r="AU27" s="29">
        <f>AU26+AU18</f>
        <v>1314.5</v>
      </c>
      <c r="AV27" s="29">
        <f t="shared" si="77"/>
        <v>602.98</v>
      </c>
      <c r="AW27" s="29">
        <f t="shared" si="77"/>
        <v>0</v>
      </c>
      <c r="AX27" s="29">
        <f t="shared" si="77"/>
        <v>113.18</v>
      </c>
      <c r="AY27" s="29">
        <f t="shared" si="77"/>
        <v>0</v>
      </c>
      <c r="AZ27" s="29">
        <f t="shared" si="77"/>
        <v>4.2</v>
      </c>
      <c r="BA27" s="29">
        <f t="shared" si="77"/>
        <v>485.6</v>
      </c>
      <c r="BB27" s="29">
        <f t="shared" si="77"/>
        <v>0</v>
      </c>
      <c r="BC27" s="29">
        <f t="shared" si="77"/>
        <v>0</v>
      </c>
      <c r="BD27" s="29"/>
      <c r="BE27" s="29">
        <f t="shared" si="77"/>
        <v>154.2</v>
      </c>
      <c r="BF27" s="29">
        <f t="shared" si="77"/>
        <v>0</v>
      </c>
      <c r="BG27" s="29">
        <f t="shared" si="77"/>
        <v>74</v>
      </c>
      <c r="BH27" s="29">
        <f t="shared" si="77"/>
        <v>0.375</v>
      </c>
      <c r="BI27" s="29">
        <f t="shared" si="77"/>
        <v>189.344</v>
      </c>
      <c r="BJ27" s="29">
        <f t="shared" si="77"/>
        <v>19.135999999999996</v>
      </c>
      <c r="BK27" s="29">
        <f t="shared" si="77"/>
        <v>0</v>
      </c>
      <c r="BL27" s="29">
        <f t="shared" si="77"/>
        <v>7.975</v>
      </c>
      <c r="BM27" s="29">
        <f t="shared" si="77"/>
        <v>0</v>
      </c>
      <c r="BN27" s="29">
        <f t="shared" si="77"/>
        <v>0</v>
      </c>
      <c r="BO27" s="29">
        <f t="shared" si="77"/>
        <v>0</v>
      </c>
      <c r="BP27" s="29">
        <f aca="true" t="shared" si="78" ref="BP27:EA27">BP26+BP18</f>
        <v>2</v>
      </c>
      <c r="BQ27" s="29">
        <f t="shared" si="78"/>
        <v>5</v>
      </c>
      <c r="BR27" s="29">
        <f t="shared" si="78"/>
        <v>0</v>
      </c>
      <c r="BS27" s="29">
        <f t="shared" si="78"/>
        <v>0</v>
      </c>
      <c r="BT27" s="33">
        <f t="shared" si="78"/>
        <v>0</v>
      </c>
      <c r="BU27" s="33">
        <f t="shared" si="78"/>
        <v>3.25</v>
      </c>
      <c r="BV27" s="33">
        <f t="shared" si="78"/>
        <v>0</v>
      </c>
      <c r="BW27" s="33">
        <f t="shared" si="78"/>
        <v>5</v>
      </c>
      <c r="BX27" s="33">
        <f t="shared" si="78"/>
        <v>1.25</v>
      </c>
      <c r="BY27" s="33">
        <f t="shared" si="78"/>
        <v>0.035</v>
      </c>
      <c r="BZ27" s="33">
        <f t="shared" si="23"/>
        <v>205.57999999999998</v>
      </c>
      <c r="CA27" s="33">
        <f t="shared" si="78"/>
        <v>0</v>
      </c>
      <c r="CB27" s="33">
        <f t="shared" si="78"/>
        <v>99.47999999999999</v>
      </c>
      <c r="CC27" s="33">
        <f t="shared" si="78"/>
        <v>0</v>
      </c>
      <c r="CD27" s="33">
        <f t="shared" si="78"/>
        <v>19.3</v>
      </c>
      <c r="CE27" s="33">
        <f t="shared" si="78"/>
        <v>0</v>
      </c>
      <c r="CF27" s="33">
        <f t="shared" si="78"/>
        <v>86.8</v>
      </c>
      <c r="CG27" s="33">
        <f t="shared" si="39"/>
        <v>3009.9800000000005</v>
      </c>
      <c r="CH27" s="33">
        <f t="shared" si="78"/>
        <v>3009.9800000000005</v>
      </c>
      <c r="CI27" s="33"/>
      <c r="CJ27" s="33">
        <f t="shared" si="78"/>
        <v>1941.377</v>
      </c>
      <c r="CK27" s="33"/>
      <c r="CL27" s="33">
        <f t="shared" si="78"/>
        <v>440.836</v>
      </c>
      <c r="CM27" s="33">
        <f t="shared" si="78"/>
        <v>5.895</v>
      </c>
      <c r="CN27" s="33">
        <f t="shared" si="78"/>
        <v>0</v>
      </c>
      <c r="CO27" s="33">
        <f>CO26+CO18</f>
        <v>1314.5</v>
      </c>
      <c r="CP27" s="33">
        <f t="shared" si="78"/>
        <v>0.04</v>
      </c>
      <c r="CQ27" s="33">
        <f t="shared" si="78"/>
        <v>213.00599999999997</v>
      </c>
      <c r="CR27" s="33">
        <f t="shared" si="78"/>
        <v>0</v>
      </c>
      <c r="CS27" s="33">
        <f t="shared" si="78"/>
        <v>0</v>
      </c>
      <c r="CT27" s="33">
        <f t="shared" si="78"/>
        <v>0</v>
      </c>
      <c r="CU27" s="33"/>
      <c r="CV27" s="33">
        <f t="shared" si="78"/>
        <v>110.14</v>
      </c>
      <c r="CW27" s="33">
        <f t="shared" si="78"/>
        <v>0</v>
      </c>
      <c r="CX27" s="33">
        <f t="shared" si="78"/>
        <v>66.809</v>
      </c>
      <c r="CY27" s="33">
        <f t="shared" si="78"/>
        <v>0.375</v>
      </c>
      <c r="CZ27" s="33">
        <f t="shared" si="78"/>
        <v>0</v>
      </c>
      <c r="DA27" s="33">
        <f t="shared" si="78"/>
        <v>0</v>
      </c>
      <c r="DB27" s="33">
        <f t="shared" si="78"/>
        <v>195.703</v>
      </c>
      <c r="DC27" s="33">
        <f t="shared" si="78"/>
        <v>0</v>
      </c>
      <c r="DD27" s="33">
        <f t="shared" si="78"/>
        <v>19.311999999999998</v>
      </c>
      <c r="DE27" s="33">
        <f t="shared" si="78"/>
        <v>0</v>
      </c>
      <c r="DF27" s="33">
        <f t="shared" si="78"/>
        <v>3.6</v>
      </c>
      <c r="DG27" s="33">
        <f t="shared" si="78"/>
        <v>0</v>
      </c>
      <c r="DH27" s="33">
        <f t="shared" si="78"/>
        <v>0</v>
      </c>
      <c r="DI27" s="33">
        <f t="shared" si="78"/>
        <v>0.65</v>
      </c>
      <c r="DJ27" s="33">
        <f t="shared" si="78"/>
        <v>1.938</v>
      </c>
      <c r="DK27" s="33">
        <f t="shared" si="78"/>
        <v>0</v>
      </c>
      <c r="DL27" s="33">
        <f t="shared" si="78"/>
        <v>0.8</v>
      </c>
      <c r="DM27" s="33">
        <f t="shared" si="78"/>
        <v>3.7329999999999997</v>
      </c>
      <c r="DN27" s="33">
        <f t="shared" si="78"/>
        <v>2.232</v>
      </c>
      <c r="DO27" s="33">
        <f t="shared" si="78"/>
        <v>0</v>
      </c>
      <c r="DP27" s="33">
        <f t="shared" si="78"/>
        <v>0</v>
      </c>
      <c r="DQ27" s="33">
        <f t="shared" si="78"/>
        <v>3.0060000000000002</v>
      </c>
      <c r="DR27" s="33">
        <f t="shared" si="78"/>
        <v>2390.956</v>
      </c>
      <c r="DS27" s="33">
        <f t="shared" si="78"/>
        <v>1140.556</v>
      </c>
      <c r="DT27" s="33">
        <f t="shared" si="78"/>
        <v>1024.8000000000002</v>
      </c>
      <c r="DU27" s="33">
        <f t="shared" si="78"/>
        <v>0</v>
      </c>
      <c r="DV27" s="33">
        <f t="shared" si="78"/>
        <v>225.6</v>
      </c>
      <c r="DW27" s="33">
        <f t="shared" si="78"/>
        <v>4418.2</v>
      </c>
      <c r="DX27" s="33">
        <f t="shared" si="78"/>
        <v>4418.2</v>
      </c>
      <c r="DY27" s="33">
        <f t="shared" si="26"/>
        <v>0</v>
      </c>
      <c r="DZ27" s="33">
        <f t="shared" si="78"/>
        <v>1134.1100000000001</v>
      </c>
      <c r="EA27" s="33">
        <f t="shared" si="78"/>
        <v>1125.4180000000001</v>
      </c>
      <c r="EB27" s="33">
        <f t="shared" si="38"/>
        <v>0.045</v>
      </c>
      <c r="EC27" s="33">
        <f aca="true" t="shared" si="79" ref="EC27:FC27">EC26+EC18</f>
        <v>0.02</v>
      </c>
      <c r="ED27" s="33">
        <f t="shared" si="79"/>
        <v>220.222</v>
      </c>
      <c r="EE27" s="33">
        <f t="shared" si="79"/>
        <v>0.10500000000000043</v>
      </c>
      <c r="EF27" s="33">
        <f t="shared" si="79"/>
        <v>0.045</v>
      </c>
      <c r="EG27" s="33">
        <f t="shared" si="79"/>
        <v>0</v>
      </c>
      <c r="EH27" s="33">
        <f t="shared" si="29"/>
        <v>0</v>
      </c>
      <c r="EI27" s="33">
        <f t="shared" si="79"/>
        <v>106.42</v>
      </c>
      <c r="EJ27" s="33">
        <f t="shared" si="79"/>
        <v>0</v>
      </c>
      <c r="EK27" s="33">
        <f t="shared" si="79"/>
        <v>78.158</v>
      </c>
      <c r="EL27" s="33">
        <f t="shared" si="79"/>
        <v>0</v>
      </c>
      <c r="EM27" s="33">
        <f t="shared" si="79"/>
        <v>0</v>
      </c>
      <c r="EN27" s="33">
        <f t="shared" si="79"/>
        <v>0.7849999999999999</v>
      </c>
      <c r="EO27" s="33">
        <f t="shared" si="79"/>
        <v>24.895</v>
      </c>
      <c r="EP27" s="33">
        <f t="shared" si="79"/>
        <v>2.252</v>
      </c>
      <c r="EQ27" s="33">
        <f t="shared" si="79"/>
        <v>0</v>
      </c>
      <c r="ER27" s="33">
        <f t="shared" si="79"/>
        <v>0</v>
      </c>
      <c r="ES27" s="33">
        <f t="shared" si="79"/>
        <v>9.122</v>
      </c>
      <c r="ET27" s="33">
        <f t="shared" si="79"/>
        <v>0</v>
      </c>
      <c r="EU27" s="33">
        <f t="shared" si="79"/>
        <v>0</v>
      </c>
      <c r="EV27" s="33">
        <f>EV26+EV18</f>
        <v>4.375</v>
      </c>
      <c r="EW27" s="33">
        <f t="shared" si="40"/>
        <v>0</v>
      </c>
      <c r="EX27" s="33">
        <f t="shared" si="35"/>
        <v>0</v>
      </c>
      <c r="EY27" s="33">
        <f t="shared" si="79"/>
        <v>0.8999999999999999</v>
      </c>
      <c r="EZ27" s="33">
        <f t="shared" si="36"/>
        <v>1.5</v>
      </c>
      <c r="FA27" s="33">
        <f t="shared" si="79"/>
        <v>4.048</v>
      </c>
      <c r="FB27" s="33">
        <f t="shared" si="79"/>
        <v>2.146</v>
      </c>
      <c r="FC27" s="33">
        <f t="shared" si="79"/>
        <v>0</v>
      </c>
    </row>
    <row r="28" spans="2:143" ht="1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86"/>
      <c r="AV28" s="86"/>
      <c r="AW28" s="86"/>
      <c r="AX28" s="86"/>
      <c r="AY28" s="86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27"/>
      <c r="BO28" s="27"/>
      <c r="BP28" s="27"/>
      <c r="BQ28" s="27"/>
      <c r="BR28" s="27"/>
      <c r="BS28" s="27"/>
      <c r="BZ28" s="12">
        <f t="shared" si="23"/>
        <v>0</v>
      </c>
      <c r="EL28" s="14"/>
      <c r="EM28" s="14"/>
    </row>
    <row r="29" spans="2:142" ht="1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"/>
      <c r="AB29" s="3"/>
      <c r="AC29" s="3"/>
      <c r="AD29" s="3"/>
      <c r="AE29" s="3"/>
      <c r="AF29" s="3"/>
      <c r="AG29" s="3"/>
      <c r="EL29" s="13"/>
    </row>
    <row r="30" spans="2:33" ht="1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"/>
      <c r="AB30" s="3"/>
      <c r="AC30" s="3"/>
      <c r="AD30" s="3"/>
      <c r="AE30" s="3"/>
      <c r="AF30" s="3"/>
      <c r="AG30" s="3"/>
    </row>
    <row r="31" ht="12.75" customHeight="1"/>
  </sheetData>
  <sheetProtection/>
  <mergeCells count="160">
    <mergeCell ref="J4:J7"/>
    <mergeCell ref="AU4:AU7"/>
    <mergeCell ref="CI4:CI7"/>
    <mergeCell ref="DY4:DY7"/>
    <mergeCell ref="DS3:DZ3"/>
    <mergeCell ref="AM4:AM7"/>
    <mergeCell ref="BV4:BV7"/>
    <mergeCell ref="AV4:AV6"/>
    <mergeCell ref="BF4:BF7"/>
    <mergeCell ref="CH4:CH7"/>
    <mergeCell ref="BJ4:BJ7"/>
    <mergeCell ref="FC4:FC7"/>
    <mergeCell ref="FA4:FA7"/>
    <mergeCell ref="FB4:FB7"/>
    <mergeCell ref="EY4:EY7"/>
    <mergeCell ref="CK4:CK7"/>
    <mergeCell ref="BW4:BW7"/>
    <mergeCell ref="BY4:BY7"/>
    <mergeCell ref="CF4:CF7"/>
    <mergeCell ref="BU4:BU7"/>
    <mergeCell ref="B5:B7"/>
    <mergeCell ref="A2:F3"/>
    <mergeCell ref="A4:A7"/>
    <mergeCell ref="E6:E7"/>
    <mergeCell ref="D6:D7"/>
    <mergeCell ref="C4:F4"/>
    <mergeCell ref="F6:F7"/>
    <mergeCell ref="C5:G5"/>
    <mergeCell ref="G6:G7"/>
    <mergeCell ref="BG4:BG7"/>
    <mergeCell ref="BT4:BT7"/>
    <mergeCell ref="BK4:BK7"/>
    <mergeCell ref="BL4:BL7"/>
    <mergeCell ref="BS4:BS7"/>
    <mergeCell ref="BM4:BM7"/>
    <mergeCell ref="BN4:BN7"/>
    <mergeCell ref="BO4:BO7"/>
    <mergeCell ref="BH4:BH7"/>
    <mergeCell ref="BI4:BI7"/>
    <mergeCell ref="BX4:BX7"/>
    <mergeCell ref="CM4:CM7"/>
    <mergeCell ref="BP4:BP7"/>
    <mergeCell ref="BQ4:BQ7"/>
    <mergeCell ref="BR4:BR7"/>
    <mergeCell ref="CB4:CB7"/>
    <mergeCell ref="BZ4:BZ6"/>
    <mergeCell ref="CL4:CL7"/>
    <mergeCell ref="CJ4:CJ6"/>
    <mergeCell ref="CG4:CG6"/>
    <mergeCell ref="CU4:CU7"/>
    <mergeCell ref="CC4:CC7"/>
    <mergeCell ref="CA4:CA7"/>
    <mergeCell ref="CN4:CN7"/>
    <mergeCell ref="CO4:CO7"/>
    <mergeCell ref="CD4:CD7"/>
    <mergeCell ref="CE4:CE7"/>
    <mergeCell ref="DM4:DM7"/>
    <mergeCell ref="DH4:DH7"/>
    <mergeCell ref="DA4:DA7"/>
    <mergeCell ref="DE4:DE7"/>
    <mergeCell ref="CP4:CP7"/>
    <mergeCell ref="CQ4:CQ7"/>
    <mergeCell ref="CR4:CR7"/>
    <mergeCell ref="CS4:CS7"/>
    <mergeCell ref="CT4:CT7"/>
    <mergeCell ref="CV4:CV7"/>
    <mergeCell ref="EH4:EH7"/>
    <mergeCell ref="EB4:EB7"/>
    <mergeCell ref="DT4:DT6"/>
    <mergeCell ref="DU4:DU6"/>
    <mergeCell ref="DV4:DV6"/>
    <mergeCell ref="DW4:DX6"/>
    <mergeCell ref="EC4:EC7"/>
    <mergeCell ref="DZ4:DZ7"/>
    <mergeCell ref="EA4:EA7"/>
    <mergeCell ref="EL4:EL7"/>
    <mergeCell ref="EM4:EM7"/>
    <mergeCell ref="EV4:EV7"/>
    <mergeCell ref="EW4:EW7"/>
    <mergeCell ref="ED4:ED7"/>
    <mergeCell ref="EE4:EE7"/>
    <mergeCell ref="EF4:EF7"/>
    <mergeCell ref="EG4:EG7"/>
    <mergeCell ref="EI4:EI7"/>
    <mergeCell ref="EJ4:EJ7"/>
    <mergeCell ref="AC4:AC7"/>
    <mergeCell ref="AD4:AD7"/>
    <mergeCell ref="AE4:AE7"/>
    <mergeCell ref="ET4:ET7"/>
    <mergeCell ref="EU4:EU7"/>
    <mergeCell ref="EP4:EP7"/>
    <mergeCell ref="EQ4:EQ7"/>
    <mergeCell ref="ER4:ER7"/>
    <mergeCell ref="ES4:ES7"/>
    <mergeCell ref="EK4:EK7"/>
    <mergeCell ref="H4:I5"/>
    <mergeCell ref="H6:H7"/>
    <mergeCell ref="I6:I7"/>
    <mergeCell ref="BE4:BE7"/>
    <mergeCell ref="BB4:BB7"/>
    <mergeCell ref="BC4:BC7"/>
    <mergeCell ref="AI4:AI7"/>
    <mergeCell ref="Z4:Z7"/>
    <mergeCell ref="Y4:Y7"/>
    <mergeCell ref="X4:X7"/>
    <mergeCell ref="K4:K7"/>
    <mergeCell ref="L4:L7"/>
    <mergeCell ref="M4:M7"/>
    <mergeCell ref="N4:N7"/>
    <mergeCell ref="S4:S7"/>
    <mergeCell ref="O4:O7"/>
    <mergeCell ref="P4:P7"/>
    <mergeCell ref="Q4:Q7"/>
    <mergeCell ref="R4:R7"/>
    <mergeCell ref="T4:T7"/>
    <mergeCell ref="AA4:AA7"/>
    <mergeCell ref="AB4:AB7"/>
    <mergeCell ref="U4:U7"/>
    <mergeCell ref="V4:V7"/>
    <mergeCell ref="W4:W7"/>
    <mergeCell ref="AF4:AF7"/>
    <mergeCell ref="AG4:AG7"/>
    <mergeCell ref="AH4:AH7"/>
    <mergeCell ref="AX4:AX7"/>
    <mergeCell ref="AL4:AL7"/>
    <mergeCell ref="AY4:AY7"/>
    <mergeCell ref="AJ4:AJ7"/>
    <mergeCell ref="AK4:AK7"/>
    <mergeCell ref="AN4:AR4"/>
    <mergeCell ref="AO5:AO7"/>
    <mergeCell ref="AR5:AR7"/>
    <mergeCell ref="AQ5:AQ7"/>
    <mergeCell ref="AP5:AP7"/>
    <mergeCell ref="AS4:AT6"/>
    <mergeCell ref="DR4:DS6"/>
    <mergeCell ref="DO4:DO7"/>
    <mergeCell ref="DQ4:DQ7"/>
    <mergeCell ref="DK4:DK7"/>
    <mergeCell ref="DL4:DL7"/>
    <mergeCell ref="BD4:BD7"/>
    <mergeCell ref="DP4:DP7"/>
    <mergeCell ref="EZ4:EZ7"/>
    <mergeCell ref="DI4:DI7"/>
    <mergeCell ref="DJ4:DJ7"/>
    <mergeCell ref="DB4:DB7"/>
    <mergeCell ref="DC4:DC7"/>
    <mergeCell ref="DD4:DD7"/>
    <mergeCell ref="EX4:EX7"/>
    <mergeCell ref="EN4:EN7"/>
    <mergeCell ref="EO4:EO7"/>
    <mergeCell ref="DF4:DF7"/>
    <mergeCell ref="DG4:DG7"/>
    <mergeCell ref="DN4:DN7"/>
    <mergeCell ref="AZ4:AZ7"/>
    <mergeCell ref="AW4:AW7"/>
    <mergeCell ref="BA4:BA7"/>
    <mergeCell ref="CW4:CW7"/>
    <mergeCell ref="CX4:CX7"/>
    <mergeCell ref="CY4:CY7"/>
    <mergeCell ref="CZ4:CZ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2018-02-12T12:55:20Z</cp:lastPrinted>
  <dcterms:created xsi:type="dcterms:W3CDTF">2006-09-28T05:33:49Z</dcterms:created>
  <dcterms:modified xsi:type="dcterms:W3CDTF">2023-09-20T13:08:14Z</dcterms:modified>
  <cp:category/>
  <cp:version/>
  <cp:contentType/>
  <cp:contentStatus/>
</cp:coreProperties>
</file>